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Brooklyn\Tender BFs Clubs\Covaresa (Valladolid)\"/>
    </mc:Choice>
  </mc:AlternateContent>
  <xr:revisionPtr revIDLastSave="0" documentId="13_ncr:1_{1460E674-3C08-46BC-B8DB-AD8604363727}" xr6:coauthVersionLast="47" xr6:coauthVersionMax="47" xr10:uidLastSave="{00000000-0000-0000-0000-000000000000}"/>
  <bookViews>
    <workbookView xWindow="-108" yWindow="-108" windowWidth="23256" windowHeight="12576" activeTab="3" xr2:uid="{AF25E82F-A6F1-434C-946F-9A609844BEBB}"/>
  </bookViews>
  <sheets>
    <sheet name="Empresas" sheetId="1" r:id="rId1"/>
    <sheet name="Comparador" sheetId="2" r:id="rId2"/>
    <sheet name="Análisis partidas" sheetId="5" r:id="rId3"/>
    <sheet name="Analytics" sheetId="3" r:id="rId4"/>
  </sheets>
  <definedNames>
    <definedName name="_xlnm._FilterDatabase" localSheetId="0" hidden="1">Empresas!$A$1:$I$25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2" l="1"/>
  <c r="G13" i="3"/>
  <c r="G12" i="3"/>
  <c r="G11" i="3"/>
  <c r="G10" i="3"/>
  <c r="F14" i="3"/>
  <c r="G6" i="3"/>
  <c r="G5" i="3"/>
  <c r="G4" i="3"/>
  <c r="G3" i="3"/>
  <c r="G2" i="3"/>
  <c r="F7" i="3"/>
  <c r="C5" i="3"/>
  <c r="C4" i="3"/>
  <c r="C3" i="3"/>
  <c r="C2" i="3"/>
  <c r="B6" i="3"/>
  <c r="G12" i="5"/>
  <c r="G13" i="5"/>
  <c r="G14" i="5"/>
  <c r="G15" i="5"/>
  <c r="G16" i="5"/>
  <c r="G17" i="5"/>
  <c r="G11" i="5"/>
  <c r="F12" i="5"/>
  <c r="F13" i="5"/>
  <c r="F14" i="5"/>
  <c r="F15" i="5"/>
  <c r="F16" i="5"/>
  <c r="F17" i="5"/>
  <c r="F11" i="5"/>
  <c r="D12" i="5"/>
  <c r="D13" i="5"/>
  <c r="D14" i="5"/>
  <c r="D15" i="5"/>
  <c r="D16" i="5"/>
  <c r="D17" i="5"/>
  <c r="D11" i="5"/>
  <c r="C12" i="5"/>
  <c r="C13" i="5"/>
  <c r="C14" i="5"/>
  <c r="C15" i="5"/>
  <c r="C16" i="5"/>
  <c r="C17" i="5"/>
  <c r="C11" i="5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2" i="2"/>
  <c r="F18" i="2"/>
  <c r="J18" i="2" l="1"/>
  <c r="I18" i="2"/>
  <c r="H18" i="2"/>
  <c r="G18" i="2"/>
  <c r="I8" i="5"/>
  <c r="I7" i="5"/>
  <c r="I6" i="5"/>
  <c r="I5" i="5"/>
  <c r="I4" i="5"/>
  <c r="I3" i="5"/>
  <c r="I2" i="5"/>
  <c r="G8" i="5" l="1"/>
  <c r="G7" i="5"/>
  <c r="G6" i="5"/>
  <c r="G5" i="5"/>
  <c r="G4" i="5"/>
  <c r="G3" i="5"/>
  <c r="G2" i="5"/>
  <c r="E8" i="5" l="1"/>
  <c r="E7" i="5"/>
  <c r="E6" i="5"/>
  <c r="E5" i="5"/>
  <c r="E4" i="5"/>
  <c r="E3" i="5"/>
  <c r="E2" i="5"/>
  <c r="B2" i="5" l="1"/>
  <c r="C2" i="5" s="1"/>
  <c r="B3" i="5"/>
  <c r="C3" i="5" s="1"/>
  <c r="B4" i="5"/>
  <c r="C4" i="5" s="1"/>
  <c r="B5" i="5"/>
  <c r="C5" i="5" s="1"/>
  <c r="B6" i="5"/>
  <c r="C6" i="5" s="1"/>
  <c r="B7" i="5"/>
  <c r="C7" i="5" s="1"/>
  <c r="E18" i="2"/>
  <c r="D2" i="2"/>
  <c r="D18" i="2" l="1"/>
  <c r="K18" i="2"/>
  <c r="L17" i="2" s="1"/>
  <c r="C18" i="2"/>
  <c r="L6" i="2" l="1"/>
  <c r="B8" i="5"/>
  <c r="C8" i="5" s="1"/>
  <c r="L4" i="2"/>
  <c r="L3" i="2"/>
  <c r="L5" i="2"/>
  <c r="L11" i="2"/>
  <c r="L13" i="2"/>
  <c r="L2" i="2"/>
  <c r="L8" i="2"/>
  <c r="L9" i="2"/>
  <c r="L16" i="2"/>
  <c r="L7" i="2"/>
  <c r="L12" i="2"/>
  <c r="L15" i="2"/>
  <c r="L14" i="2"/>
  <c r="L10" i="2"/>
  <c r="L18" i="2" l="1"/>
</calcChain>
</file>

<file path=xl/sharedStrings.xml><?xml version="1.0" encoding="utf-8"?>
<sst xmlns="http://schemas.openxmlformats.org/spreadsheetml/2006/main" count="216" uniqueCount="141">
  <si>
    <t>Empresas contactadas</t>
  </si>
  <si>
    <t>Ubicación</t>
  </si>
  <si>
    <t>Responsable</t>
  </si>
  <si>
    <t>Tfno contacto</t>
  </si>
  <si>
    <t>email</t>
  </si>
  <si>
    <t>fecha recepción oferta</t>
  </si>
  <si>
    <t>Observaciones</t>
  </si>
  <si>
    <t>Madrid</t>
  </si>
  <si>
    <t>Kamen Donkov</t>
  </si>
  <si>
    <t>grupoyonicon@gmail.com</t>
  </si>
  <si>
    <t>Capítulo</t>
  </si>
  <si>
    <t>Total General (Sin IVA)</t>
  </si>
  <si>
    <t>Promedio</t>
  </si>
  <si>
    <t>% s/total</t>
  </si>
  <si>
    <t>Luis Gonzaga</t>
  </si>
  <si>
    <t>luis@ingeniar.es</t>
  </si>
  <si>
    <t>fecha email licitación</t>
  </si>
  <si>
    <t>Ingeniar</t>
  </si>
  <si>
    <t>Resumen</t>
  </si>
  <si>
    <t>Ofertas recibidas</t>
  </si>
  <si>
    <t>Murcia</t>
  </si>
  <si>
    <t>No ofertan por carga de trabajo</t>
  </si>
  <si>
    <t>No ofertan por plazo de presentación</t>
  </si>
  <si>
    <t>No ofertan ni dan explicaciones</t>
  </si>
  <si>
    <t>Nº</t>
  </si>
  <si>
    <t>%</t>
  </si>
  <si>
    <t>Motivo</t>
  </si>
  <si>
    <t>Sais SL</t>
  </si>
  <si>
    <t>Antonio Pinto</t>
  </si>
  <si>
    <t>apinto@saissl.com</t>
  </si>
  <si>
    <t>INGENIAR</t>
  </si>
  <si>
    <t>Ofertas x ubicación</t>
  </si>
  <si>
    <t>Solucionic</t>
  </si>
  <si>
    <t>Oscar Jimenez</t>
  </si>
  <si>
    <t>vb@solucionic.es</t>
  </si>
  <si>
    <t>Gestión de residuos</t>
  </si>
  <si>
    <t>FIT HOME</t>
  </si>
  <si>
    <t xml:space="preserve">Grupo Fit Home </t>
  </si>
  <si>
    <t>SOLUCIONIC</t>
  </si>
  <si>
    <t>Hergumar</t>
  </si>
  <si>
    <t>Valladolid</t>
  </si>
  <si>
    <t>Ángel Gutierrez</t>
  </si>
  <si>
    <t>hermanosgutierrezmarcos@gmail.com</t>
  </si>
  <si>
    <t>Alexa</t>
  </si>
  <si>
    <t>José Jiménez López</t>
  </si>
  <si>
    <t>jose.jimenez@obrasyreformasalexsa.com</t>
  </si>
  <si>
    <t>Bienes Raíz</t>
  </si>
  <si>
    <t>Alberto Moreno</t>
  </si>
  <si>
    <t>administracion@bienesraiz.com</t>
  </si>
  <si>
    <t>Refpol</t>
  </si>
  <si>
    <t>Slaweck</t>
  </si>
  <si>
    <t>slaweck@hotmail.com</t>
  </si>
  <si>
    <t>Barcelona</t>
  </si>
  <si>
    <t>Jose Antonio Iglesias</t>
  </si>
  <si>
    <t>j.iglesias@aunagrupo.com</t>
  </si>
  <si>
    <t>JM Luquero</t>
  </si>
  <si>
    <t>jmluquero@yahoo.es</t>
  </si>
  <si>
    <t>Olid Urbion</t>
  </si>
  <si>
    <t>reformas@olidurbion.com</t>
  </si>
  <si>
    <t>Daysan</t>
  </si>
  <si>
    <t>Sydel</t>
  </si>
  <si>
    <t>sydel.valladolid@gmail.com</t>
  </si>
  <si>
    <t>Reformas Co</t>
  </si>
  <si>
    <t>Grupo Jogosa</t>
  </si>
  <si>
    <t>grupojogosa@gmail.com</t>
  </si>
  <si>
    <t>Construcciones 360</t>
  </si>
  <si>
    <t>tecnico@360construccion.es</t>
  </si>
  <si>
    <t>Reformas Los Angeles</t>
  </si>
  <si>
    <t>info@reformaslosangeles.es</t>
  </si>
  <si>
    <t>Contratas SLU</t>
  </si>
  <si>
    <t>EPM Arquitectos</t>
  </si>
  <si>
    <t>estudio@epmarquitectos.com</t>
  </si>
  <si>
    <t>Della Estudio</t>
  </si>
  <si>
    <t>jcarlosdelafuente@hotmail.com</t>
  </si>
  <si>
    <t>Crolec</t>
  </si>
  <si>
    <t>crolec@crolec.es</t>
  </si>
  <si>
    <t>Reformas Valladolid</t>
  </si>
  <si>
    <t>info@valladolid-reformas.es</t>
  </si>
  <si>
    <t>Tecosan</t>
  </si>
  <si>
    <t>tecosan@tecosan.es</t>
  </si>
  <si>
    <t>Caspeña</t>
  </si>
  <si>
    <t>caspena@caspena.com</t>
  </si>
  <si>
    <t>info@daysanreformasyproyectos.com</t>
  </si>
  <si>
    <t>Ana Martin</t>
  </si>
  <si>
    <t>Aitana</t>
  </si>
  <si>
    <t>Lourdes</t>
  </si>
  <si>
    <t>Sandra Castro</t>
  </si>
  <si>
    <t xml:space="preserve">Sandra </t>
  </si>
  <si>
    <t>Santiago</t>
  </si>
  <si>
    <t>Sheila</t>
  </si>
  <si>
    <t>Julio</t>
  </si>
  <si>
    <t>Cristina</t>
  </si>
  <si>
    <t>Jose Manuel</t>
  </si>
  <si>
    <t>santiagocasquero25@gmail.com</t>
  </si>
  <si>
    <t>Derribos</t>
  </si>
  <si>
    <t>Albañilería</t>
  </si>
  <si>
    <t>Divisiones interiores</t>
  </si>
  <si>
    <t>Falsos techos</t>
  </si>
  <si>
    <t>Impermeabilización y aislamiento</t>
  </si>
  <si>
    <t>Solados, alicatados y chapados</t>
  </si>
  <si>
    <t>Carpintería y revestimientos interiores</t>
  </si>
  <si>
    <t>Vidrio</t>
  </si>
  <si>
    <t>Aparatos sanitarios</t>
  </si>
  <si>
    <t>Pintura</t>
  </si>
  <si>
    <t>Calefacción, climatización y ventilación</t>
  </si>
  <si>
    <t>Fontanería y saneamiento</t>
  </si>
  <si>
    <t>Electricidad</t>
  </si>
  <si>
    <t>Protección contra incendios</t>
  </si>
  <si>
    <t>Seguridad e higiene</t>
  </si>
  <si>
    <t>REFORMAS CO</t>
  </si>
  <si>
    <t>CASPEÑA</t>
  </si>
  <si>
    <t>€ Promedio Covaresa</t>
  </si>
  <si>
    <t>€ Promedio CLUB 1</t>
  </si>
  <si>
    <t>€ Promedio CLUB 2</t>
  </si>
  <si>
    <t>€ Promedio CLUB 3</t>
  </si>
  <si>
    <t>m2 Covaresa</t>
  </si>
  <si>
    <t>m2 CLUB 1</t>
  </si>
  <si>
    <t>m2 CLUB 2</t>
  </si>
  <si>
    <t>m2 CLUB 3</t>
  </si>
  <si>
    <t>Divisiones interiores + Falsos Techos</t>
  </si>
  <si>
    <t>Solados y alicatados</t>
  </si>
  <si>
    <t>Carpintería</t>
  </si>
  <si>
    <t>Total</t>
  </si>
  <si>
    <t>€/m2 COV</t>
  </si>
  <si>
    <t>€/m2 CLUB1</t>
  </si>
  <si>
    <t>€/m2 CLUB2</t>
  </si>
  <si>
    <t>€/m2 CLUB3</t>
  </si>
  <si>
    <t>CONST. 360</t>
  </si>
  <si>
    <t>IX Contract</t>
  </si>
  <si>
    <t>REFPOL</t>
  </si>
  <si>
    <t>IX CONTRACT</t>
  </si>
  <si>
    <t>Promedio CLUBS (€)</t>
  </si>
  <si>
    <t>Promedio CLUBS (€/m2)</t>
  </si>
  <si>
    <t>Covaresa (€)</t>
  </si>
  <si>
    <t>Covaresa (€/m2)</t>
  </si>
  <si>
    <t>Dif (%)</t>
  </si>
  <si>
    <t>Construcciones 361</t>
  </si>
  <si>
    <t>Ofertan sólo si realizan Proyecto Técnico</t>
  </si>
  <si>
    <t>No ofertan por ubicación no disponible</t>
  </si>
  <si>
    <t>No ofertan por plazo de presentación insuficiente</t>
  </si>
  <si>
    <t>No ofertan sin Proyecto Técnico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</si>
</sst>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C0A]_-;\-* #,##0.00\ [$€-C0A]_-;_-* &quot;-&quot;??\ [$€-C0A]_-;_-@_-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rgb="FF0563C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3" fillId="2" borderId="0" xfId="0" applyFont="1" applyFill="1" applyAlignment="1">
      <alignment horizontal="left" vertical="center"/>
    </xf>
    <xf numFmtId="0" fontId="6" fillId="0" borderId="0" xfId="0" applyFont="1"/>
    <xf numFmtId="0" fontId="7" fillId="0" borderId="0" xfId="1" applyFont="1" applyFill="1"/>
    <xf numFmtId="164" fontId="6" fillId="0" borderId="0" xfId="0" applyNumberFormat="1" applyFont="1"/>
    <xf numFmtId="10" fontId="9" fillId="2" borderId="0" xfId="2" applyNumberFormat="1" applyFont="1" applyFill="1"/>
    <xf numFmtId="0" fontId="3" fillId="3" borderId="0" xfId="0" applyFont="1" applyFill="1" applyAlignment="1">
      <alignment horizontal="left" vertical="center"/>
    </xf>
    <xf numFmtId="164" fontId="9" fillId="3" borderId="0" xfId="0" applyNumberFormat="1" applyFont="1" applyFill="1"/>
    <xf numFmtId="164" fontId="9" fillId="2" borderId="0" xfId="0" applyNumberFormat="1" applyFont="1" applyFill="1"/>
    <xf numFmtId="0" fontId="0" fillId="0" borderId="1" xfId="0" applyBorder="1"/>
    <xf numFmtId="9" fontId="0" fillId="0" borderId="1" xfId="2" applyFont="1" applyBorder="1"/>
    <xf numFmtId="9" fontId="0" fillId="0" borderId="0" xfId="2" applyFont="1" applyBorder="1"/>
    <xf numFmtId="164" fontId="0" fillId="0" borderId="0" xfId="0" applyNumberFormat="1"/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3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0" fontId="9" fillId="0" borderId="0" xfId="0" applyFont="1" applyAlignment="1">
      <alignment horizontal="left"/>
    </xf>
    <xf numFmtId="9" fontId="6" fillId="0" borderId="0" xfId="0" applyNumberFormat="1" applyFont="1"/>
    <xf numFmtId="0" fontId="1" fillId="0" borderId="0" xfId="1" applyFill="1"/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16" fontId="6" fillId="0" borderId="0" xfId="0" applyNumberFormat="1" applyFont="1"/>
    <xf numFmtId="0" fontId="1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4" fillId="5" borderId="1" xfId="0" applyFont="1" applyFill="1" applyBorder="1"/>
    <xf numFmtId="0" fontId="14" fillId="5" borderId="1" xfId="0" applyFont="1" applyFill="1" applyBorder="1" applyAlignment="1">
      <alignment horizontal="center" wrapText="1"/>
    </xf>
    <xf numFmtId="0" fontId="14" fillId="5" borderId="1" xfId="0" applyFont="1" applyFill="1" applyBorder="1" applyAlignment="1">
      <alignment horizontal="center"/>
    </xf>
    <xf numFmtId="164" fontId="0" fillId="0" borderId="1" xfId="0" applyNumberFormat="1" applyBorder="1"/>
    <xf numFmtId="0" fontId="14" fillId="3" borderId="1" xfId="0" applyFont="1" applyFill="1" applyBorder="1"/>
    <xf numFmtId="164" fontId="14" fillId="3" borderId="1" xfId="0" applyNumberFormat="1" applyFont="1" applyFill="1" applyBorder="1"/>
    <xf numFmtId="164" fontId="14" fillId="5" borderId="1" xfId="0" applyNumberFormat="1" applyFont="1" applyFill="1" applyBorder="1" applyAlignment="1">
      <alignment horizontal="center"/>
    </xf>
    <xf numFmtId="10" fontId="0" fillId="0" borderId="1" xfId="2" applyNumberFormat="1" applyFont="1" applyBorder="1"/>
    <xf numFmtId="10" fontId="14" fillId="3" borderId="1" xfId="2" applyNumberFormat="1" applyFont="1" applyFill="1" applyBorder="1"/>
    <xf numFmtId="0" fontId="14" fillId="2" borderId="1" xfId="0" applyFont="1" applyFill="1" applyBorder="1"/>
    <xf numFmtId="0" fontId="12" fillId="0" borderId="0" xfId="0" applyFont="1" applyAlignment="1">
      <alignment horizontal="left"/>
    </xf>
    <xf numFmtId="0" fontId="11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0" fillId="0" borderId="2" xfId="0" applyBorder="1"/>
    <xf numFmtId="164" fontId="0" fillId="3" borderId="0" xfId="0" applyNumberFormat="1" applyFill="1"/>
    <xf numFmtId="164" fontId="0" fillId="2" borderId="0" xfId="0" applyNumberFormat="1" applyFill="1"/>
    <xf numFmtId="0" fontId="14" fillId="0" borderId="1" xfId="0" applyFont="1" applyBorder="1"/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% Dif Importes </a:t>
            </a:r>
            <a:r>
              <a:rPr lang="es-ES" baseline="0"/>
              <a:t>x Capítulos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'Análisis partidas'!$A$11:$A$16</c:f>
              <c:strCache>
                <c:ptCount val="6"/>
                <c:pt idx="0">
                  <c:v>Albañilería</c:v>
                </c:pt>
                <c:pt idx="1">
                  <c:v>Divisiones interiores + Falsos Techos</c:v>
                </c:pt>
                <c:pt idx="2">
                  <c:v>Solados y alicatados</c:v>
                </c:pt>
                <c:pt idx="3">
                  <c:v>Carpintería</c:v>
                </c:pt>
                <c:pt idx="4">
                  <c:v>Calefacción, climatización y ventilación</c:v>
                </c:pt>
                <c:pt idx="5">
                  <c:v>Electricidad</c:v>
                </c:pt>
              </c:strCache>
            </c:strRef>
          </c:cat>
          <c:val>
            <c:numRef>
              <c:f>'Análisis partidas'!$D$11:$D$16</c:f>
              <c:numCache>
                <c:formatCode>0.00%</c:formatCode>
                <c:ptCount val="6"/>
                <c:pt idx="0">
                  <c:v>0.23153735849056609</c:v>
                </c:pt>
                <c:pt idx="1">
                  <c:v>0.66586994658337939</c:v>
                </c:pt>
                <c:pt idx="2">
                  <c:v>9.1118534482758293E-3</c:v>
                </c:pt>
                <c:pt idx="3">
                  <c:v>1.4243660413476262</c:v>
                </c:pt>
                <c:pt idx="4">
                  <c:v>0.13536848918083458</c:v>
                </c:pt>
                <c:pt idx="5">
                  <c:v>-3.6110376322619486E-2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E4-4569-944A-08D7B26CD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5252432"/>
        <c:axId val="1845240432"/>
      </c:lineChart>
      <c:catAx>
        <c:axId val="184525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45240432"/>
        <c:crosses val="autoZero"/>
        <c:auto val="1"/>
        <c:lblAlgn val="ctr"/>
        <c:lblOffset val="100"/>
        <c:noMultiLvlLbl val="0"/>
      </c:catAx>
      <c:valAx>
        <c:axId val="184524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45252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Total General (sin IVA)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Analytics!$I$1:$P$1</c:f>
              <c:strCache>
                <c:ptCount val="8"/>
                <c:pt idx="0">
                  <c:v>SOLUCIONIC</c:v>
                </c:pt>
                <c:pt idx="1">
                  <c:v>REFORMAS CO</c:v>
                </c:pt>
                <c:pt idx="2">
                  <c:v>CASPEÑA</c:v>
                </c:pt>
                <c:pt idx="3">
                  <c:v>FIT HOME</c:v>
                </c:pt>
                <c:pt idx="4">
                  <c:v>CONST. 360</c:v>
                </c:pt>
                <c:pt idx="5">
                  <c:v>INGENIAR</c:v>
                </c:pt>
                <c:pt idx="6">
                  <c:v>IX CONTRACT</c:v>
                </c:pt>
                <c:pt idx="7">
                  <c:v>REFPOL</c:v>
                </c:pt>
              </c:strCache>
            </c:strRef>
          </c:cat>
          <c:val>
            <c:numRef>
              <c:f>Analytics!$I$2:$P$2</c:f>
              <c:numCache>
                <c:formatCode>_-* #,##0.00\ [$€-C0A]_-;\-* #,##0.00\ [$€-C0A]_-;_-* "-"??\ [$€-C0A]_-;_-@_-</c:formatCode>
                <c:ptCount val="8"/>
                <c:pt idx="0">
                  <c:v>263820.92</c:v>
                </c:pt>
                <c:pt idx="1">
                  <c:v>264733.06</c:v>
                </c:pt>
                <c:pt idx="2">
                  <c:v>237674.41000000003</c:v>
                </c:pt>
                <c:pt idx="3">
                  <c:v>202119.49999999997</c:v>
                </c:pt>
                <c:pt idx="4">
                  <c:v>212694.81</c:v>
                </c:pt>
                <c:pt idx="5">
                  <c:v>195926.97000000003</c:v>
                </c:pt>
                <c:pt idx="6">
                  <c:v>254369.08000000002</c:v>
                </c:pt>
                <c:pt idx="7">
                  <c:v>197928.90000000002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8-41ED-99A2-A0970D55E522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Analytics!$I$1:$P$1</c:f>
              <c:strCache>
                <c:ptCount val="8"/>
                <c:pt idx="0">
                  <c:v>SOLUCIONIC</c:v>
                </c:pt>
                <c:pt idx="1">
                  <c:v>REFORMAS CO</c:v>
                </c:pt>
                <c:pt idx="2">
                  <c:v>CASPEÑA</c:v>
                </c:pt>
                <c:pt idx="3">
                  <c:v>FIT HOME</c:v>
                </c:pt>
                <c:pt idx="4">
                  <c:v>CONST. 360</c:v>
                </c:pt>
                <c:pt idx="5">
                  <c:v>INGENIAR</c:v>
                </c:pt>
                <c:pt idx="6">
                  <c:v>IX CONTRACT</c:v>
                </c:pt>
                <c:pt idx="7">
                  <c:v>REFPOL</c:v>
                </c:pt>
              </c:strCache>
            </c:strRef>
          </c:cat>
          <c:val>
            <c:numRef>
              <c:f>Analytics!$I$3:$P$3</c:f>
              <c:numCache>
                <c:formatCode>_-* #,##0.00\ [$€-C0A]_-;\-* #,##0.00\ [$€-C0A]_-;_-* "-"??\ [$€-C0A]_-;_-@_-</c:formatCode>
                <c:ptCount val="8"/>
                <c:pt idx="0">
                  <c:v>228658.45624999999</c:v>
                </c:pt>
                <c:pt idx="1">
                  <c:v>228658.45624999999</c:v>
                </c:pt>
                <c:pt idx="2">
                  <c:v>228658.45624999999</c:v>
                </c:pt>
                <c:pt idx="3">
                  <c:v>228658.45624999999</c:v>
                </c:pt>
                <c:pt idx="4">
                  <c:v>228658.45624999999</c:v>
                </c:pt>
                <c:pt idx="5">
                  <c:v>228658.45624999999</c:v>
                </c:pt>
                <c:pt idx="6">
                  <c:v>228658.45624999999</c:v>
                </c:pt>
                <c:pt idx="7">
                  <c:v>228658.45624999999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8-41ED-99A2-A0970D55E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1243359"/>
        <c:axId val="1591249599"/>
      </c:lineChart>
      <c:catAx>
        <c:axId val="1591243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91249599"/>
        <c:crosses val="autoZero"/>
        <c:auto val="1"/>
        <c:lblAlgn val="ctr"/>
        <c:lblOffset val="100"/>
        <c:noMultiLvlLbl val="0"/>
      </c:catAx>
      <c:valAx>
        <c:axId val="1591249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[$€-C0A]_-;\-* #,##0.00\ [$€-C0A]_-;_-* &quot;-&quot;??\ [$€-C0A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91243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3</xdr:row>
      <xdr:rowOff>176213</xdr:rowOff>
    </xdr:from>
    <xdr:to>
      <xdr:col>15</xdr:col>
      <xdr:colOff>781050</xdr:colOff>
      <xdr:row>18</xdr:row>
      <xdr:rowOff>23813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40D2404-2020-F829-F921-F2BA7EB7D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790574</xdr:colOff>
      <xdr:row>3</xdr:row>
      <xdr:rowOff>100013</xdr:rowOff>
    </xdr:from>
    <xdr:to>
      <xdr:col>15</xdr:col>
      <xdr:colOff>847725</xdr:colOff>
      <xdr:row>25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6F3504B-DE2C-4FF0-C498-4CC2317BB2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.iglesias@aunagrupo.com" TargetMode="External"/><Relationship Id="rId13" Type="http://schemas.openxmlformats.org/officeDocument/2006/relationships/hyperlink" Target="mailto:info@daysanreformasyproyectos.com" TargetMode="External"/><Relationship Id="rId18" Type="http://schemas.openxmlformats.org/officeDocument/2006/relationships/hyperlink" Target="mailto:info@valladolid-reformas.es" TargetMode="External"/><Relationship Id="rId3" Type="http://schemas.openxmlformats.org/officeDocument/2006/relationships/hyperlink" Target="mailto:luis@ingeniar.es" TargetMode="External"/><Relationship Id="rId21" Type="http://schemas.openxmlformats.org/officeDocument/2006/relationships/hyperlink" Target="mailto:caspena@caspena.com" TargetMode="External"/><Relationship Id="rId7" Type="http://schemas.openxmlformats.org/officeDocument/2006/relationships/hyperlink" Target="mailto:slaweck@hotmail.com" TargetMode="External"/><Relationship Id="rId12" Type="http://schemas.openxmlformats.org/officeDocument/2006/relationships/hyperlink" Target="tel:680618540" TargetMode="External"/><Relationship Id="rId17" Type="http://schemas.openxmlformats.org/officeDocument/2006/relationships/hyperlink" Target="mailto:estudio@epmarquitectos.com" TargetMode="External"/><Relationship Id="rId2" Type="http://schemas.openxmlformats.org/officeDocument/2006/relationships/hyperlink" Target="mailto:apinto@saissl.com" TargetMode="External"/><Relationship Id="rId16" Type="http://schemas.openxmlformats.org/officeDocument/2006/relationships/hyperlink" Target="mailto:santiagocasquero25@gmail.com" TargetMode="External"/><Relationship Id="rId20" Type="http://schemas.openxmlformats.org/officeDocument/2006/relationships/hyperlink" Target="fax:+34983264647" TargetMode="External"/><Relationship Id="rId1" Type="http://schemas.openxmlformats.org/officeDocument/2006/relationships/hyperlink" Target="mailto:grupoyonicon@gmail.com" TargetMode="External"/><Relationship Id="rId6" Type="http://schemas.openxmlformats.org/officeDocument/2006/relationships/hyperlink" Target="mailto:jose.jimenez@obrasyreformasalexsa.com" TargetMode="External"/><Relationship Id="rId11" Type="http://schemas.openxmlformats.org/officeDocument/2006/relationships/hyperlink" Target="mailto:reformas@olidurbion.com" TargetMode="External"/><Relationship Id="rId5" Type="http://schemas.openxmlformats.org/officeDocument/2006/relationships/hyperlink" Target="mailto:hermanosgutierrezmarcos@gmail.com" TargetMode="External"/><Relationship Id="rId15" Type="http://schemas.openxmlformats.org/officeDocument/2006/relationships/hyperlink" Target="mailto:sydel.valladolid@gmail.com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mailto:jmluquero@yahoo.es" TargetMode="External"/><Relationship Id="rId19" Type="http://schemas.openxmlformats.org/officeDocument/2006/relationships/hyperlink" Target="https://tecosan.es/contacto/" TargetMode="External"/><Relationship Id="rId4" Type="http://schemas.openxmlformats.org/officeDocument/2006/relationships/hyperlink" Target="mailto:vb@solucionic.es" TargetMode="External"/><Relationship Id="rId9" Type="http://schemas.openxmlformats.org/officeDocument/2006/relationships/hyperlink" Target="tel:+34%20692682982" TargetMode="External"/><Relationship Id="rId14" Type="http://schemas.openxmlformats.org/officeDocument/2006/relationships/hyperlink" Target="tel:0034677478450" TargetMode="External"/><Relationship Id="rId22" Type="http://schemas.openxmlformats.org/officeDocument/2006/relationships/hyperlink" Target="tel:%20+3468582429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D6142-8499-41AA-9322-DBA7417E8530}">
  <dimension ref="A1:I812"/>
  <sheetViews>
    <sheetView zoomScale="78" zoomScaleNormal="78" workbookViewId="0">
      <selection activeCell="D32" sqref="D32"/>
    </sheetView>
  </sheetViews>
  <sheetFormatPr baseColWidth="10" defaultColWidth="14" defaultRowHeight="13.2" x14ac:dyDescent="0.25"/>
  <cols>
    <col min="1" max="1" width="32.109375" style="2" bestFit="1" customWidth="1"/>
    <col min="2" max="2" width="19.33203125" style="2" customWidth="1"/>
    <col min="3" max="3" width="16.109375" style="2" customWidth="1"/>
    <col min="4" max="4" width="19.33203125" style="2" customWidth="1"/>
    <col min="5" max="5" width="15.5546875" style="2" customWidth="1"/>
    <col min="6" max="6" width="35.44140625" style="2" bestFit="1" customWidth="1"/>
    <col min="7" max="7" width="22" style="2" customWidth="1"/>
    <col min="8" max="8" width="22.88671875" style="2" customWidth="1"/>
    <col min="9" max="9" width="41.88671875" style="2" bestFit="1" customWidth="1"/>
    <col min="10" max="22" width="11.33203125" style="2" customWidth="1"/>
    <col min="23" max="16384" width="14" style="2"/>
  </cols>
  <sheetData>
    <row r="1" spans="1:9" x14ac:dyDescent="0.25">
      <c r="A1" s="20" t="s">
        <v>0</v>
      </c>
      <c r="B1" s="21" t="s">
        <v>19</v>
      </c>
      <c r="C1" s="2" t="s">
        <v>1</v>
      </c>
      <c r="D1" s="2" t="s">
        <v>2</v>
      </c>
      <c r="E1" s="2" t="s">
        <v>3</v>
      </c>
      <c r="F1" s="2" t="s">
        <v>4</v>
      </c>
      <c r="G1" s="21" t="s">
        <v>16</v>
      </c>
      <c r="H1" s="21" t="s">
        <v>5</v>
      </c>
      <c r="I1" s="21" t="s">
        <v>6</v>
      </c>
    </row>
    <row r="2" spans="1:9" ht="14.25" customHeight="1" x14ac:dyDescent="0.3">
      <c r="A2" s="2" t="s">
        <v>43</v>
      </c>
      <c r="C2" s="2" t="s">
        <v>7</v>
      </c>
      <c r="D2" s="2" t="s">
        <v>44</v>
      </c>
      <c r="E2" s="35">
        <v>683593616</v>
      </c>
      <c r="F2" s="19" t="s">
        <v>45</v>
      </c>
      <c r="G2" s="22">
        <v>45599</v>
      </c>
      <c r="I2" s="2" t="s">
        <v>138</v>
      </c>
    </row>
    <row r="3" spans="1:9" ht="14.25" customHeight="1" x14ac:dyDescent="0.3">
      <c r="A3" s="36" t="s">
        <v>128</v>
      </c>
      <c r="B3" s="36" t="s">
        <v>128</v>
      </c>
      <c r="C3" s="36" t="s">
        <v>52</v>
      </c>
      <c r="D3" s="36" t="s">
        <v>53</v>
      </c>
      <c r="E3" s="35">
        <v>685824296</v>
      </c>
      <c r="F3" s="23" t="s">
        <v>54</v>
      </c>
      <c r="G3" s="22">
        <v>45599</v>
      </c>
      <c r="H3" s="22">
        <v>45611</v>
      </c>
    </row>
    <row r="4" spans="1:9" ht="14.25" customHeight="1" x14ac:dyDescent="0.25">
      <c r="A4" s="2" t="s">
        <v>46</v>
      </c>
      <c r="C4" s="2" t="s">
        <v>7</v>
      </c>
      <c r="D4" s="2" t="s">
        <v>47</v>
      </c>
      <c r="E4" s="37">
        <v>628722155</v>
      </c>
      <c r="F4" s="3" t="s">
        <v>48</v>
      </c>
      <c r="G4" s="22">
        <v>45599</v>
      </c>
      <c r="I4" s="2" t="s">
        <v>139</v>
      </c>
    </row>
    <row r="5" spans="1:9" ht="14.25" customHeight="1" x14ac:dyDescent="0.3">
      <c r="A5" s="2" t="s">
        <v>80</v>
      </c>
      <c r="B5" s="2" t="s">
        <v>80</v>
      </c>
      <c r="C5" s="2" t="s">
        <v>40</v>
      </c>
      <c r="D5" s="2" t="s">
        <v>83</v>
      </c>
      <c r="E5" s="37">
        <v>983264647</v>
      </c>
      <c r="F5" s="19" t="s">
        <v>81</v>
      </c>
      <c r="G5" s="22">
        <v>45599</v>
      </c>
      <c r="H5" s="22">
        <v>45611</v>
      </c>
    </row>
    <row r="6" spans="1:9" ht="14.25" customHeight="1" x14ac:dyDescent="0.3">
      <c r="A6" s="2" t="s">
        <v>65</v>
      </c>
      <c r="B6" s="2" t="s">
        <v>136</v>
      </c>
      <c r="C6" s="2" t="s">
        <v>40</v>
      </c>
      <c r="D6" s="2" t="s">
        <v>84</v>
      </c>
      <c r="E6" s="35">
        <v>983640460</v>
      </c>
      <c r="F6" s="19" t="s">
        <v>66</v>
      </c>
      <c r="G6" s="22">
        <v>45599</v>
      </c>
      <c r="H6" s="22">
        <v>45611</v>
      </c>
    </row>
    <row r="7" spans="1:9" ht="14.25" customHeight="1" x14ac:dyDescent="0.25">
      <c r="A7" s="2" t="s">
        <v>69</v>
      </c>
      <c r="C7" s="2" t="s">
        <v>40</v>
      </c>
      <c r="E7" s="37">
        <v>983502837</v>
      </c>
      <c r="G7" s="22">
        <v>45599</v>
      </c>
      <c r="I7" s="2" t="s">
        <v>23</v>
      </c>
    </row>
    <row r="8" spans="1:9" ht="14.25" customHeight="1" x14ac:dyDescent="0.3">
      <c r="A8" s="2" t="s">
        <v>74</v>
      </c>
      <c r="C8" s="2" t="s">
        <v>40</v>
      </c>
      <c r="D8" s="2" t="s">
        <v>85</v>
      </c>
      <c r="E8" s="37">
        <v>983378677</v>
      </c>
      <c r="F8" s="19" t="s">
        <v>75</v>
      </c>
      <c r="G8" s="22">
        <v>45599</v>
      </c>
      <c r="I8" s="2" t="s">
        <v>21</v>
      </c>
    </row>
    <row r="9" spans="1:9" ht="14.25" customHeight="1" x14ac:dyDescent="0.3">
      <c r="A9" s="2" t="s">
        <v>59</v>
      </c>
      <c r="C9" s="2" t="s">
        <v>40</v>
      </c>
      <c r="D9" s="2" t="s">
        <v>86</v>
      </c>
      <c r="E9" s="38">
        <v>680618540</v>
      </c>
      <c r="F9" s="19" t="s">
        <v>82</v>
      </c>
      <c r="G9" s="22">
        <v>45599</v>
      </c>
      <c r="I9" s="2" t="s">
        <v>21</v>
      </c>
    </row>
    <row r="10" spans="1:9" ht="14.25" customHeight="1" x14ac:dyDescent="0.3">
      <c r="A10" s="2" t="s">
        <v>72</v>
      </c>
      <c r="C10" s="2" t="s">
        <v>40</v>
      </c>
      <c r="E10" s="37">
        <v>609096220</v>
      </c>
      <c r="F10" s="19" t="s">
        <v>73</v>
      </c>
      <c r="G10" s="22">
        <v>45599</v>
      </c>
      <c r="I10" s="2" t="s">
        <v>137</v>
      </c>
    </row>
    <row r="11" spans="1:9" ht="14.25" customHeight="1" x14ac:dyDescent="0.3">
      <c r="A11" s="2" t="s">
        <v>70</v>
      </c>
      <c r="C11" s="2" t="s">
        <v>40</v>
      </c>
      <c r="E11" s="37">
        <v>611044436</v>
      </c>
      <c r="F11" s="19" t="s">
        <v>71</v>
      </c>
      <c r="G11" s="22">
        <v>45599</v>
      </c>
      <c r="I11" s="2" t="s">
        <v>137</v>
      </c>
    </row>
    <row r="12" spans="1:9" ht="14.25" customHeight="1" x14ac:dyDescent="0.25">
      <c r="A12" s="2" t="s">
        <v>37</v>
      </c>
      <c r="B12" s="2" t="s">
        <v>37</v>
      </c>
      <c r="C12" s="2" t="s">
        <v>7</v>
      </c>
      <c r="D12" s="2" t="s">
        <v>8</v>
      </c>
      <c r="E12" s="37">
        <v>622300151</v>
      </c>
      <c r="F12" s="24" t="s">
        <v>9</v>
      </c>
      <c r="G12" s="22">
        <v>45599</v>
      </c>
      <c r="H12" s="22">
        <v>45611</v>
      </c>
    </row>
    <row r="13" spans="1:9" ht="14.25" customHeight="1" x14ac:dyDescent="0.3">
      <c r="A13" s="2" t="s">
        <v>63</v>
      </c>
      <c r="C13" s="2" t="s">
        <v>40</v>
      </c>
      <c r="E13" s="35">
        <v>609262272</v>
      </c>
      <c r="F13" s="3" t="s">
        <v>64</v>
      </c>
      <c r="G13" s="22">
        <v>45599</v>
      </c>
      <c r="I13" s="2" t="s">
        <v>138</v>
      </c>
    </row>
    <row r="14" spans="1:9" ht="14.25" customHeight="1" x14ac:dyDescent="0.3">
      <c r="A14" s="2" t="s">
        <v>39</v>
      </c>
      <c r="C14" s="2" t="s">
        <v>40</v>
      </c>
      <c r="D14" s="2" t="s">
        <v>41</v>
      </c>
      <c r="E14" s="37">
        <v>637793604</v>
      </c>
      <c r="F14" s="19" t="s">
        <v>42</v>
      </c>
      <c r="G14" s="22">
        <v>45599</v>
      </c>
      <c r="I14" s="2" t="s">
        <v>21</v>
      </c>
    </row>
    <row r="15" spans="1:9" ht="14.25" customHeight="1" x14ac:dyDescent="0.25">
      <c r="A15" s="2" t="s">
        <v>17</v>
      </c>
      <c r="B15" s="2" t="s">
        <v>17</v>
      </c>
      <c r="C15" s="2" t="s">
        <v>20</v>
      </c>
      <c r="D15" s="2" t="s">
        <v>14</v>
      </c>
      <c r="E15" s="37">
        <v>635416045</v>
      </c>
      <c r="F15" s="24" t="s">
        <v>15</v>
      </c>
      <c r="G15" s="22">
        <v>45599</v>
      </c>
      <c r="H15" s="22">
        <v>45611</v>
      </c>
    </row>
    <row r="16" spans="1:9" ht="14.25" customHeight="1" x14ac:dyDescent="0.3">
      <c r="A16" s="2" t="s">
        <v>55</v>
      </c>
      <c r="C16" s="2" t="s">
        <v>40</v>
      </c>
      <c r="D16" s="2" t="s">
        <v>92</v>
      </c>
      <c r="E16" s="37">
        <v>692682982</v>
      </c>
      <c r="F16" s="19" t="s">
        <v>56</v>
      </c>
      <c r="G16" s="22">
        <v>45599</v>
      </c>
      <c r="I16" s="2" t="s">
        <v>21</v>
      </c>
    </row>
    <row r="17" spans="1:9" ht="14.4" x14ac:dyDescent="0.3">
      <c r="A17" s="2" t="s">
        <v>57</v>
      </c>
      <c r="C17" s="2" t="s">
        <v>40</v>
      </c>
      <c r="D17" s="2" t="s">
        <v>87</v>
      </c>
      <c r="E17" s="35">
        <v>983212964</v>
      </c>
      <c r="F17" s="19" t="s">
        <v>58</v>
      </c>
      <c r="G17" s="22">
        <v>45599</v>
      </c>
      <c r="I17" s="2" t="s">
        <v>23</v>
      </c>
    </row>
    <row r="18" spans="1:9" ht="14.25" customHeight="1" x14ac:dyDescent="0.3">
      <c r="A18" s="2" t="s">
        <v>62</v>
      </c>
      <c r="B18" s="2" t="s">
        <v>62</v>
      </c>
      <c r="C18" s="2" t="s">
        <v>40</v>
      </c>
      <c r="D18" s="2" t="s">
        <v>88</v>
      </c>
      <c r="E18" s="37">
        <v>648794055</v>
      </c>
      <c r="F18" s="19" t="s">
        <v>93</v>
      </c>
      <c r="G18" s="22">
        <v>45599</v>
      </c>
      <c r="H18" s="22">
        <v>45611</v>
      </c>
    </row>
    <row r="19" spans="1:9" ht="14.25" customHeight="1" x14ac:dyDescent="0.3">
      <c r="A19" s="2" t="s">
        <v>67</v>
      </c>
      <c r="C19" s="2" t="s">
        <v>40</v>
      </c>
      <c r="D19" s="2" t="s">
        <v>89</v>
      </c>
      <c r="E19" s="35">
        <v>983101315</v>
      </c>
      <c r="F19" s="3" t="s">
        <v>68</v>
      </c>
      <c r="G19" s="22">
        <v>45599</v>
      </c>
      <c r="I19" s="2" t="s">
        <v>21</v>
      </c>
    </row>
    <row r="20" spans="1:9" ht="14.25" customHeight="1" x14ac:dyDescent="0.3">
      <c r="A20" s="2" t="s">
        <v>76</v>
      </c>
      <c r="C20" s="2" t="s">
        <v>40</v>
      </c>
      <c r="E20" s="37">
        <v>613075788</v>
      </c>
      <c r="F20" s="19" t="s">
        <v>77</v>
      </c>
      <c r="G20" s="22">
        <v>45599</v>
      </c>
      <c r="I20" s="2" t="s">
        <v>139</v>
      </c>
    </row>
    <row r="21" spans="1:9" ht="14.25" customHeight="1" x14ac:dyDescent="0.25">
      <c r="A21" s="2" t="s">
        <v>49</v>
      </c>
      <c r="B21" s="2" t="s">
        <v>49</v>
      </c>
      <c r="C21" s="2" t="s">
        <v>7</v>
      </c>
      <c r="D21" s="2" t="s">
        <v>50</v>
      </c>
      <c r="E21" s="39">
        <v>609671772</v>
      </c>
      <c r="F21" s="24" t="s">
        <v>51</v>
      </c>
      <c r="G21" s="22">
        <v>45599</v>
      </c>
      <c r="H21" s="22">
        <v>45611</v>
      </c>
    </row>
    <row r="22" spans="1:9" ht="14.25" customHeight="1" x14ac:dyDescent="0.25">
      <c r="A22" s="2" t="s">
        <v>27</v>
      </c>
      <c r="C22" s="2" t="s">
        <v>7</v>
      </c>
      <c r="D22" s="2" t="s">
        <v>28</v>
      </c>
      <c r="E22" s="37"/>
      <c r="F22" s="3" t="s">
        <v>29</v>
      </c>
      <c r="G22" s="22">
        <v>45599</v>
      </c>
      <c r="H22" s="22"/>
      <c r="I22" s="2" t="s">
        <v>138</v>
      </c>
    </row>
    <row r="23" spans="1:9" ht="14.25" customHeight="1" x14ac:dyDescent="0.3">
      <c r="A23" s="2" t="s">
        <v>32</v>
      </c>
      <c r="B23" s="2" t="s">
        <v>32</v>
      </c>
      <c r="C23" s="2" t="s">
        <v>7</v>
      </c>
      <c r="D23" s="2" t="s">
        <v>33</v>
      </c>
      <c r="E23" s="37">
        <v>609088629</v>
      </c>
      <c r="F23" s="19" t="s">
        <v>34</v>
      </c>
      <c r="G23" s="22">
        <v>45599</v>
      </c>
      <c r="H23" s="22">
        <v>45611</v>
      </c>
    </row>
    <row r="24" spans="1:9" ht="14.25" customHeight="1" x14ac:dyDescent="0.3">
      <c r="A24" s="2" t="s">
        <v>60</v>
      </c>
      <c r="C24" s="2" t="s">
        <v>40</v>
      </c>
      <c r="D24" s="2" t="s">
        <v>90</v>
      </c>
      <c r="E24" s="37">
        <v>677478450</v>
      </c>
      <c r="F24" s="19" t="s">
        <v>61</v>
      </c>
      <c r="G24" s="22">
        <v>45599</v>
      </c>
      <c r="I24" s="2" t="s">
        <v>21</v>
      </c>
    </row>
    <row r="25" spans="1:9" ht="14.25" customHeight="1" x14ac:dyDescent="0.3">
      <c r="A25" s="2" t="s">
        <v>78</v>
      </c>
      <c r="C25" s="2" t="s">
        <v>40</v>
      </c>
      <c r="D25" s="2" t="s">
        <v>91</v>
      </c>
      <c r="E25" s="37">
        <v>942274400</v>
      </c>
      <c r="F25" s="19" t="s">
        <v>79</v>
      </c>
      <c r="G25" s="22">
        <v>45599</v>
      </c>
      <c r="I25" s="2" t="s">
        <v>21</v>
      </c>
    </row>
    <row r="26" spans="1:9" ht="14.25" customHeight="1" x14ac:dyDescent="0.25"/>
    <row r="27" spans="1:9" ht="14.25" customHeight="1" x14ac:dyDescent="0.25"/>
    <row r="28" spans="1:9" ht="14.25" customHeight="1" x14ac:dyDescent="0.25"/>
    <row r="29" spans="1:9" ht="14.25" customHeight="1" x14ac:dyDescent="0.25"/>
    <row r="30" spans="1:9" ht="14.25" customHeight="1" x14ac:dyDescent="0.25"/>
    <row r="31" spans="1:9" ht="14.25" customHeight="1" x14ac:dyDescent="0.25"/>
    <row r="32" spans="1:9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</sheetData>
  <autoFilter ref="A1:I25" xr:uid="{C28D6142-8499-41AA-9322-DBA7417E8530}">
    <sortState xmlns:xlrd2="http://schemas.microsoft.com/office/spreadsheetml/2017/richdata2" ref="A2:I25">
      <sortCondition ref="A1:A6"/>
    </sortState>
  </autoFilter>
  <phoneticPr fontId="5" type="noConversion"/>
  <hyperlinks>
    <hyperlink ref="F12" r:id="rId1" display="mailto:grupoyonicon@gmail.com" xr:uid="{491273EB-137F-465D-A87A-3051C8C0EB81}"/>
    <hyperlink ref="F22" r:id="rId2" display="mailto:apinto@saissl.com" xr:uid="{AF8773FE-E807-482D-8EDB-D454111BDEB0}"/>
    <hyperlink ref="F15" r:id="rId3" display="mailto:luis@ingeniar.es" xr:uid="{443E9BA5-2C28-41F9-866D-1C83FD2A8FA8}"/>
    <hyperlink ref="F23" r:id="rId4" xr:uid="{84B47C3C-32C6-457B-A7AB-0F75BB83DBB7}"/>
    <hyperlink ref="F14" r:id="rId5" display="mailto:hermanosgutierrezmarcos@gmail.com" xr:uid="{30DC50B8-89CE-4E70-8F76-1C531EAF6374}"/>
    <hyperlink ref="F2" r:id="rId6" display="mailto:jose.jimenez@obrasyreformasalexsa.com" xr:uid="{A4CDD694-B7EC-4CF2-9C53-28EE028F272D}"/>
    <hyperlink ref="F21" r:id="rId7" display="mailto:slaweck@hotmail.com" xr:uid="{26CC1579-0B93-48E2-8BC7-3ADB7E00FC6D}"/>
    <hyperlink ref="F3" r:id="rId8" display="mailto:j.iglesias@aunagrupo.com" xr:uid="{C9043FC6-4846-4BF1-AA09-DCB62906117F}"/>
    <hyperlink ref="E16" r:id="rId9" display="tel:+34 692682982" xr:uid="{81A636EB-CDC3-4F9B-9C7E-D13410056C5D}"/>
    <hyperlink ref="F16" r:id="rId10" display="mailto:jmluquero@yahoo.es" xr:uid="{D49E87F7-8478-40A9-A05A-A83345C42F7C}"/>
    <hyperlink ref="F17" r:id="rId11" xr:uid="{C562B1F8-C977-4DEB-B8ED-1A4A6D3E7A49}"/>
    <hyperlink ref="E9" r:id="rId12" display="tel:680618540" xr:uid="{C60F56CD-D676-4572-9804-4F9F77DCC12B}"/>
    <hyperlink ref="F9" r:id="rId13" xr:uid="{6A1492F0-CEBA-49F4-B28D-023A1E7EC775}"/>
    <hyperlink ref="E24" r:id="rId14" tooltip="677 478 450" display="tel:0034677478450" xr:uid="{C5151B53-3A98-44E8-88A4-4D0A7BDDB4E4}"/>
    <hyperlink ref="F24" r:id="rId15" display="mailto:sydel.valladolid@gmail.com" xr:uid="{98581C37-8F8B-447C-8541-29078A84017D}"/>
    <hyperlink ref="F18" r:id="rId16" xr:uid="{B4D61AD7-3A4F-473C-A448-EC79D94E4E74}"/>
    <hyperlink ref="F11" r:id="rId17" xr:uid="{13AC8200-4AA7-4EF1-9360-5F6A2FB6D7C2}"/>
    <hyperlink ref="F20" r:id="rId18" xr:uid="{4887CF8C-1B56-4F07-A8EE-A91F63CBA850}"/>
    <hyperlink ref="F25" r:id="rId19" display="https://tecosan.es/contacto/" xr:uid="{D82E75D5-3551-4274-9055-0CC3E3924F3E}"/>
    <hyperlink ref="E5" r:id="rId20" display="fax:+34983264647" xr:uid="{2D551640-A367-4299-A466-7BBE117DF249}"/>
    <hyperlink ref="F5" r:id="rId21" xr:uid="{9479C852-66E6-444B-B852-8076DCE2F588}"/>
    <hyperlink ref="E3" r:id="rId22" display="tel: +34685824296" xr:uid="{C1484BAD-0AE9-4D0C-AAE6-CACA31CFF6E0}"/>
  </hyperlinks>
  <pageMargins left="0.7" right="0.7" top="0.75" bottom="0.75" header="0.3" footer="0.3"/>
  <pageSetup paperSize="9" orientation="portrait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F3DAA-6054-4F20-BBE3-FD12EDEA8492}">
  <dimension ref="A1:L28"/>
  <sheetViews>
    <sheetView zoomScale="90" zoomScaleNormal="90" workbookViewId="0">
      <selection activeCell="H1" sqref="H1"/>
    </sheetView>
  </sheetViews>
  <sheetFormatPr baseColWidth="10" defaultColWidth="35.88671875" defaultRowHeight="13.2" x14ac:dyDescent="0.25"/>
  <cols>
    <col min="1" max="1" width="8.33203125" style="2" bestFit="1" customWidth="1"/>
    <col min="2" max="2" width="36.77734375" style="2" bestFit="1" customWidth="1"/>
    <col min="3" max="10" width="15.77734375" style="2" customWidth="1"/>
    <col min="11" max="11" width="13" style="2" customWidth="1"/>
    <col min="12" max="12" width="8.6640625" style="2" customWidth="1"/>
    <col min="13" max="16384" width="35.88671875" style="2"/>
  </cols>
  <sheetData>
    <row r="1" spans="1:12" x14ac:dyDescent="0.25">
      <c r="A1" s="15" t="s">
        <v>10</v>
      </c>
      <c r="B1" s="15" t="s">
        <v>18</v>
      </c>
      <c r="C1" s="16" t="s">
        <v>38</v>
      </c>
      <c r="D1" s="16" t="s">
        <v>109</v>
      </c>
      <c r="E1" s="16" t="s">
        <v>110</v>
      </c>
      <c r="F1" s="16" t="s">
        <v>36</v>
      </c>
      <c r="G1" s="16" t="s">
        <v>127</v>
      </c>
      <c r="H1" s="16" t="s">
        <v>30</v>
      </c>
      <c r="I1" s="16" t="s">
        <v>130</v>
      </c>
      <c r="J1" s="16" t="s">
        <v>129</v>
      </c>
      <c r="K1" s="1" t="s">
        <v>12</v>
      </c>
      <c r="L1" s="1" t="s">
        <v>13</v>
      </c>
    </row>
    <row r="2" spans="1:12" ht="13.2" customHeight="1" x14ac:dyDescent="0.25">
      <c r="A2" s="17">
        <v>1</v>
      </c>
      <c r="B2" s="13" t="s">
        <v>94</v>
      </c>
      <c r="C2" s="4">
        <v>880.5</v>
      </c>
      <c r="D2" s="4">
        <f>SUM(C1:C2)</f>
        <v>880.5</v>
      </c>
      <c r="E2" s="4">
        <v>1009.71</v>
      </c>
      <c r="F2" s="4">
        <v>1005.55</v>
      </c>
      <c r="G2" s="4">
        <v>1011.71</v>
      </c>
      <c r="H2" s="4">
        <v>980.54</v>
      </c>
      <c r="I2" s="4">
        <v>549.52</v>
      </c>
      <c r="J2" s="4">
        <v>520.20000000000005</v>
      </c>
      <c r="K2" s="8">
        <f>AVERAGE(C2:J2)</f>
        <v>854.77875000000006</v>
      </c>
      <c r="L2" s="5">
        <f>+K2/K18</f>
        <v>3.7382337133661119E-3</v>
      </c>
    </row>
    <row r="3" spans="1:12" ht="13.95" customHeight="1" x14ac:dyDescent="0.25">
      <c r="A3" s="17">
        <v>2</v>
      </c>
      <c r="B3" s="14" t="s">
        <v>95</v>
      </c>
      <c r="C3" s="4">
        <v>19287.78</v>
      </c>
      <c r="D3" s="4">
        <v>30600</v>
      </c>
      <c r="E3" s="4">
        <v>9983.32</v>
      </c>
      <c r="F3" s="4">
        <v>11895.5</v>
      </c>
      <c r="G3" s="4">
        <v>10915</v>
      </c>
      <c r="H3" s="4">
        <v>12350</v>
      </c>
      <c r="I3" s="4">
        <v>27011.360000000001</v>
      </c>
      <c r="J3" s="4">
        <v>8500</v>
      </c>
      <c r="K3" s="8">
        <f t="shared" ref="K3:K17" si="0">AVERAGE(C3:J3)</f>
        <v>16317.87</v>
      </c>
      <c r="L3" s="5">
        <f>+K3/K18</f>
        <v>7.1363509872379813E-2</v>
      </c>
    </row>
    <row r="4" spans="1:12" x14ac:dyDescent="0.25">
      <c r="A4" s="17">
        <v>3</v>
      </c>
      <c r="B4" s="13" t="s">
        <v>96</v>
      </c>
      <c r="C4" s="4">
        <v>77857.64</v>
      </c>
      <c r="D4" s="4">
        <v>77778</v>
      </c>
      <c r="E4" s="4">
        <v>48973.440000000002</v>
      </c>
      <c r="F4" s="4">
        <v>51245.65</v>
      </c>
      <c r="G4" s="4">
        <v>44111.39</v>
      </c>
      <c r="H4" s="4">
        <v>48030.69</v>
      </c>
      <c r="I4" s="4">
        <v>63367.3</v>
      </c>
      <c r="J4" s="4">
        <v>64511.5</v>
      </c>
      <c r="K4" s="8">
        <f t="shared" si="0"/>
        <v>59484.451249999998</v>
      </c>
      <c r="L4" s="5">
        <f>+K4/K18</f>
        <v>0.26014542486442593</v>
      </c>
    </row>
    <row r="5" spans="1:12" x14ac:dyDescent="0.25">
      <c r="A5" s="17">
        <v>4</v>
      </c>
      <c r="B5" s="13" t="s">
        <v>97</v>
      </c>
      <c r="C5" s="4">
        <v>18365.27</v>
      </c>
      <c r="D5" s="4">
        <v>41294.5</v>
      </c>
      <c r="E5" s="4">
        <v>46702.48</v>
      </c>
      <c r="F5" s="4">
        <v>34454.559999999998</v>
      </c>
      <c r="G5" s="4">
        <v>42046.21</v>
      </c>
      <c r="H5" s="4">
        <v>33277.82</v>
      </c>
      <c r="I5" s="4">
        <v>40289.230000000003</v>
      </c>
      <c r="J5" s="4">
        <v>28641.5</v>
      </c>
      <c r="K5" s="8">
        <f t="shared" si="0"/>
        <v>35633.946250000001</v>
      </c>
      <c r="L5" s="5">
        <f>+K5/K18</f>
        <v>0.1558391796848318</v>
      </c>
    </row>
    <row r="6" spans="1:12" x14ac:dyDescent="0.25">
      <c r="A6" s="17">
        <v>5</v>
      </c>
      <c r="B6" s="13" t="s">
        <v>98</v>
      </c>
      <c r="C6" s="4">
        <v>11212.18</v>
      </c>
      <c r="D6" s="4">
        <v>8596</v>
      </c>
      <c r="E6" s="4">
        <v>7451.3</v>
      </c>
      <c r="F6" s="4">
        <v>5655.9</v>
      </c>
      <c r="G6" s="4">
        <v>5952.33</v>
      </c>
      <c r="H6" s="4">
        <v>2180.5</v>
      </c>
      <c r="I6" s="4">
        <v>14186.51</v>
      </c>
      <c r="J6" s="4">
        <v>8658.6</v>
      </c>
      <c r="K6" s="8">
        <f t="shared" si="0"/>
        <v>7986.665</v>
      </c>
      <c r="L6" s="5">
        <f>+K6/K18</f>
        <v>3.4928360538164005E-2</v>
      </c>
    </row>
    <row r="7" spans="1:12" x14ac:dyDescent="0.25">
      <c r="A7" s="17">
        <v>6</v>
      </c>
      <c r="B7" s="13" t="s">
        <v>99</v>
      </c>
      <c r="C7" s="4">
        <v>18559.82</v>
      </c>
      <c r="D7" s="4">
        <v>20635</v>
      </c>
      <c r="E7" s="4">
        <v>22098.04</v>
      </c>
      <c r="F7" s="4">
        <v>15655.75</v>
      </c>
      <c r="G7" s="4">
        <v>16998.669999999998</v>
      </c>
      <c r="H7" s="4">
        <v>15143.52</v>
      </c>
      <c r="I7" s="4">
        <v>16427.37</v>
      </c>
      <c r="J7" s="4">
        <v>14950.2</v>
      </c>
      <c r="K7" s="8">
        <f t="shared" si="0"/>
        <v>17558.546249999999</v>
      </c>
      <c r="L7" s="5">
        <f>+K7/K18</f>
        <v>7.678940257867678E-2</v>
      </c>
    </row>
    <row r="8" spans="1:12" x14ac:dyDescent="0.25">
      <c r="A8" s="17">
        <v>7</v>
      </c>
      <c r="B8" s="13" t="s">
        <v>100</v>
      </c>
      <c r="C8" s="4">
        <v>27081.19</v>
      </c>
      <c r="D8" s="4">
        <v>24443.609999999997</v>
      </c>
      <c r="E8" s="4">
        <v>26924.07</v>
      </c>
      <c r="F8" s="4">
        <v>29245.54</v>
      </c>
      <c r="G8" s="4">
        <v>30411.14</v>
      </c>
      <c r="H8" s="4">
        <v>29529.83</v>
      </c>
      <c r="I8" s="4">
        <v>17022.740000000002</v>
      </c>
      <c r="J8" s="4">
        <v>26423.35</v>
      </c>
      <c r="K8" s="8">
        <f t="shared" si="0"/>
        <v>26385.18375</v>
      </c>
      <c r="L8" s="5">
        <f>+K8/K18</f>
        <v>0.11539124414079045</v>
      </c>
    </row>
    <row r="9" spans="1:12" x14ac:dyDescent="0.25">
      <c r="A9" s="17">
        <v>8</v>
      </c>
      <c r="B9" s="13" t="s">
        <v>101</v>
      </c>
      <c r="C9" s="4">
        <v>533.29999999999995</v>
      </c>
      <c r="D9" s="4">
        <v>369.59999999999997</v>
      </c>
      <c r="E9" s="4">
        <v>221.76</v>
      </c>
      <c r="F9" s="4">
        <v>355</v>
      </c>
      <c r="G9" s="4">
        <v>483.71</v>
      </c>
      <c r="H9" s="4">
        <v>0</v>
      </c>
      <c r="I9" s="4">
        <v>270.82</v>
      </c>
      <c r="J9" s="4">
        <v>201.6</v>
      </c>
      <c r="K9" s="8">
        <f t="shared" si="0"/>
        <v>304.47375</v>
      </c>
      <c r="L9" s="5">
        <f>+K9/K18</f>
        <v>1.3315656678234047E-3</v>
      </c>
    </row>
    <row r="10" spans="1:12" x14ac:dyDescent="0.25">
      <c r="A10" s="17">
        <v>9</v>
      </c>
      <c r="B10" s="13" t="s">
        <v>102</v>
      </c>
      <c r="C10" s="4">
        <v>8963.65</v>
      </c>
      <c r="D10" s="4">
        <v>10694</v>
      </c>
      <c r="E10" s="4">
        <v>9163</v>
      </c>
      <c r="F10" s="4">
        <v>5250.9</v>
      </c>
      <c r="G10" s="4">
        <v>10006.43</v>
      </c>
      <c r="H10" s="4">
        <v>4895.54</v>
      </c>
      <c r="I10" s="4">
        <v>4457.0200000000004</v>
      </c>
      <c r="J10" s="4">
        <v>4990</v>
      </c>
      <c r="K10" s="8">
        <f t="shared" si="0"/>
        <v>7302.567500000001</v>
      </c>
      <c r="L10" s="5">
        <f>+K10/K18</f>
        <v>3.193657308704935E-2</v>
      </c>
    </row>
    <row r="11" spans="1:12" x14ac:dyDescent="0.25">
      <c r="A11" s="17">
        <v>10</v>
      </c>
      <c r="B11" s="13" t="s">
        <v>103</v>
      </c>
      <c r="C11" s="4">
        <v>16352.76</v>
      </c>
      <c r="D11" s="4">
        <v>3132.85</v>
      </c>
      <c r="E11" s="4">
        <v>3199.59</v>
      </c>
      <c r="F11" s="4">
        <v>6898.09</v>
      </c>
      <c r="G11" s="4">
        <v>3142.28</v>
      </c>
      <c r="H11" s="4">
        <v>5969.23</v>
      </c>
      <c r="I11" s="4">
        <v>2793.67</v>
      </c>
      <c r="J11" s="4">
        <v>4297.95</v>
      </c>
      <c r="K11" s="8">
        <f t="shared" si="0"/>
        <v>5723.3024999999998</v>
      </c>
      <c r="L11" s="5">
        <f>+K11/K18</f>
        <v>2.5029918393844663E-2</v>
      </c>
    </row>
    <row r="12" spans="1:12" x14ac:dyDescent="0.25">
      <c r="A12" s="17">
        <v>11</v>
      </c>
      <c r="B12" s="13" t="s">
        <v>104</v>
      </c>
      <c r="C12" s="4">
        <v>15146.85</v>
      </c>
      <c r="D12" s="4">
        <v>18117</v>
      </c>
      <c r="E12" s="4">
        <v>40283</v>
      </c>
      <c r="F12" s="4">
        <v>22355.65</v>
      </c>
      <c r="G12" s="4">
        <v>26791.78</v>
      </c>
      <c r="H12" s="4">
        <v>21220</v>
      </c>
      <c r="I12" s="4">
        <v>30675.63</v>
      </c>
      <c r="J12" s="4">
        <v>21299</v>
      </c>
      <c r="K12" s="8">
        <f t="shared" si="0"/>
        <v>24486.11375</v>
      </c>
      <c r="L12" s="5">
        <f>+K12/K18</f>
        <v>0.10708597508953925</v>
      </c>
    </row>
    <row r="13" spans="1:12" x14ac:dyDescent="0.25">
      <c r="A13" s="17">
        <v>12</v>
      </c>
      <c r="B13" s="13" t="s">
        <v>105</v>
      </c>
      <c r="C13" s="4">
        <v>6978.01</v>
      </c>
      <c r="D13" s="4">
        <v>4480</v>
      </c>
      <c r="E13" s="4">
        <v>5777.2</v>
      </c>
      <c r="F13" s="4">
        <v>5655.76</v>
      </c>
      <c r="G13" s="4">
        <v>6025.88</v>
      </c>
      <c r="H13" s="4">
        <v>8950</v>
      </c>
      <c r="I13" s="4">
        <v>3646.48</v>
      </c>
      <c r="J13" s="4">
        <v>2260</v>
      </c>
      <c r="K13" s="8">
        <f t="shared" si="0"/>
        <v>5471.6662500000011</v>
      </c>
      <c r="L13" s="5">
        <f>+K13/K18</f>
        <v>2.3929428807205992E-2</v>
      </c>
    </row>
    <row r="14" spans="1:12" x14ac:dyDescent="0.25">
      <c r="A14" s="17">
        <v>13</v>
      </c>
      <c r="B14" s="13" t="s">
        <v>106</v>
      </c>
      <c r="C14" s="4">
        <v>38604.339999999997</v>
      </c>
      <c r="D14" s="4">
        <v>19118</v>
      </c>
      <c r="E14" s="4">
        <v>11296</v>
      </c>
      <c r="F14" s="4">
        <v>10245.65</v>
      </c>
      <c r="G14" s="4">
        <v>11064.76</v>
      </c>
      <c r="H14" s="4">
        <v>10791.8</v>
      </c>
      <c r="I14" s="4">
        <v>16429.400000000001</v>
      </c>
      <c r="J14" s="4">
        <v>11200</v>
      </c>
      <c r="K14" s="8">
        <f t="shared" si="0"/>
        <v>16093.743749999998</v>
      </c>
      <c r="L14" s="5">
        <f>+K14/K18</f>
        <v>7.0383330728010188E-2</v>
      </c>
    </row>
    <row r="15" spans="1:12" x14ac:dyDescent="0.25">
      <c r="A15" s="17">
        <v>14</v>
      </c>
      <c r="B15" s="13" t="s">
        <v>107</v>
      </c>
      <c r="C15" s="4">
        <v>788.93</v>
      </c>
      <c r="D15" s="4">
        <v>1150</v>
      </c>
      <c r="E15" s="4">
        <v>1541.5</v>
      </c>
      <c r="F15" s="4">
        <v>550</v>
      </c>
      <c r="G15" s="4">
        <v>1373.52</v>
      </c>
      <c r="H15" s="4">
        <v>1332.5</v>
      </c>
      <c r="I15" s="4">
        <v>602.29</v>
      </c>
      <c r="J15" s="4">
        <v>975</v>
      </c>
      <c r="K15" s="8">
        <f t="shared" si="0"/>
        <v>1039.2175</v>
      </c>
      <c r="L15" s="5">
        <f>+K15/K18</f>
        <v>4.5448461300892735E-3</v>
      </c>
    </row>
    <row r="16" spans="1:12" x14ac:dyDescent="0.25">
      <c r="A16" s="17">
        <v>15</v>
      </c>
      <c r="B16" s="13" t="s">
        <v>108</v>
      </c>
      <c r="C16" s="4">
        <v>1372.8</v>
      </c>
      <c r="D16" s="4">
        <v>474</v>
      </c>
      <c r="E16" s="4">
        <v>1550</v>
      </c>
      <c r="F16" s="4">
        <v>500</v>
      </c>
      <c r="G16" s="4">
        <v>590</v>
      </c>
      <c r="H16" s="4">
        <v>350</v>
      </c>
      <c r="I16" s="4">
        <v>6239.9</v>
      </c>
      <c r="J16" s="4">
        <v>350</v>
      </c>
      <c r="K16" s="8">
        <f t="shared" si="0"/>
        <v>1428.3375000000001</v>
      </c>
      <c r="L16" s="5">
        <f>+K16/K18</f>
        <v>6.2465981946381666E-3</v>
      </c>
    </row>
    <row r="17" spans="1:12" x14ac:dyDescent="0.25">
      <c r="A17" s="17">
        <v>16</v>
      </c>
      <c r="B17" s="13" t="s">
        <v>35</v>
      </c>
      <c r="C17" s="4">
        <v>1835.9</v>
      </c>
      <c r="D17" s="4">
        <v>2970</v>
      </c>
      <c r="E17" s="4">
        <v>1500</v>
      </c>
      <c r="F17" s="4">
        <v>1150</v>
      </c>
      <c r="G17" s="4">
        <v>1770</v>
      </c>
      <c r="H17" s="4">
        <v>925</v>
      </c>
      <c r="I17" s="4">
        <v>10399.84</v>
      </c>
      <c r="J17" s="4">
        <v>150</v>
      </c>
      <c r="K17" s="8">
        <f t="shared" si="0"/>
        <v>2587.5924999999997</v>
      </c>
      <c r="L17" s="5">
        <f>+K17/K18</f>
        <v>1.1316408509164856E-2</v>
      </c>
    </row>
    <row r="18" spans="1:12" x14ac:dyDescent="0.25">
      <c r="B18" s="6" t="s">
        <v>11</v>
      </c>
      <c r="C18" s="7">
        <f t="shared" ref="C18:L18" si="1">SUM(C2:C17)</f>
        <v>263820.92</v>
      </c>
      <c r="D18" s="7">
        <f t="shared" si="1"/>
        <v>264733.06</v>
      </c>
      <c r="E18" s="7">
        <f t="shared" si="1"/>
        <v>237674.41000000003</v>
      </c>
      <c r="F18" s="7">
        <f t="shared" si="1"/>
        <v>202119.49999999997</v>
      </c>
      <c r="G18" s="7">
        <f t="shared" si="1"/>
        <v>212694.81</v>
      </c>
      <c r="H18" s="7">
        <f t="shared" si="1"/>
        <v>195926.97000000003</v>
      </c>
      <c r="I18" s="7">
        <f t="shared" si="1"/>
        <v>254369.08000000002</v>
      </c>
      <c r="J18" s="7">
        <f t="shared" si="1"/>
        <v>197928.90000000002</v>
      </c>
      <c r="K18" s="8">
        <f t="shared" si="1"/>
        <v>228658.45624999999</v>
      </c>
      <c r="L18" s="5">
        <f t="shared" si="1"/>
        <v>1.0000000000000002</v>
      </c>
    </row>
    <row r="19" spans="1:12" x14ac:dyDescent="0.25">
      <c r="D19" s="18"/>
      <c r="E19" s="18"/>
      <c r="F19" s="18"/>
    </row>
    <row r="20" spans="1:12" x14ac:dyDescent="0.25">
      <c r="D20" s="4"/>
      <c r="E20" s="4"/>
      <c r="F20" s="4"/>
      <c r="H20" s="2">
        <f>(H18-D18)/H18</f>
        <v>-0.351182330845008</v>
      </c>
    </row>
    <row r="21" spans="1:12" x14ac:dyDescent="0.25">
      <c r="C21" s="4"/>
      <c r="D21" s="4"/>
      <c r="E21" s="4"/>
      <c r="F21" s="4"/>
      <c r="G21" s="4"/>
      <c r="H21" s="4"/>
      <c r="I21" s="4"/>
      <c r="J21" s="4"/>
    </row>
    <row r="22" spans="1:12" x14ac:dyDescent="0.25">
      <c r="C22" s="4"/>
      <c r="D22" s="4"/>
      <c r="E22" s="4"/>
      <c r="F22" s="4"/>
      <c r="G22" s="4"/>
      <c r="H22" s="4"/>
      <c r="I22" s="4"/>
      <c r="J22" s="4"/>
    </row>
    <row r="23" spans="1:12" x14ac:dyDescent="0.25">
      <c r="C23" s="4"/>
      <c r="D23" s="4"/>
      <c r="E23" s="4"/>
      <c r="F23" s="4"/>
      <c r="G23" s="4"/>
      <c r="H23" s="4"/>
      <c r="I23" s="4"/>
      <c r="J23" s="4"/>
    </row>
    <row r="24" spans="1:12" x14ac:dyDescent="0.25">
      <c r="C24" s="4"/>
      <c r="D24" s="4"/>
      <c r="E24" s="4"/>
      <c r="F24" s="4"/>
      <c r="G24" s="4"/>
      <c r="H24" s="4"/>
      <c r="I24" s="4"/>
      <c r="J24" s="4"/>
    </row>
    <row r="25" spans="1:12" x14ac:dyDescent="0.25">
      <c r="C25" s="4"/>
      <c r="D25" s="4"/>
      <c r="E25" s="4"/>
      <c r="F25" s="4"/>
      <c r="G25" s="4"/>
      <c r="H25" s="4"/>
      <c r="I25" s="4"/>
      <c r="J25" s="4"/>
    </row>
    <row r="26" spans="1:12" x14ac:dyDescent="0.25">
      <c r="C26" s="4"/>
      <c r="D26" s="4"/>
      <c r="E26" s="4"/>
      <c r="F26" s="4"/>
      <c r="G26" s="4"/>
      <c r="H26" s="4"/>
      <c r="I26" s="4"/>
      <c r="J26" s="4"/>
    </row>
    <row r="27" spans="1:12" x14ac:dyDescent="0.25">
      <c r="C27" s="4"/>
      <c r="D27" s="4"/>
      <c r="E27" s="4"/>
      <c r="F27" s="4"/>
      <c r="G27" s="4"/>
      <c r="H27" s="4"/>
      <c r="I27" s="4"/>
      <c r="J27" s="4"/>
    </row>
    <row r="28" spans="1:12" x14ac:dyDescent="0.25">
      <c r="C28" s="4"/>
      <c r="D28" s="4"/>
      <c r="E28" s="4"/>
      <c r="F28" s="4"/>
      <c r="G28" s="4"/>
      <c r="H28" s="4"/>
      <c r="I28" s="4"/>
      <c r="J28" s="4"/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4829A-7E94-4A4B-934B-4B1BF6E659E1}">
  <dimension ref="A1:N26"/>
  <sheetViews>
    <sheetView zoomScale="80" zoomScaleNormal="80" workbookViewId="0">
      <selection activeCell="D14" sqref="D14"/>
    </sheetView>
  </sheetViews>
  <sheetFormatPr baseColWidth="10" defaultRowHeight="14.4" x14ac:dyDescent="0.3"/>
  <cols>
    <col min="1" max="1" width="34.6640625" bestFit="1" customWidth="1"/>
    <col min="2" max="2" width="14.109375" customWidth="1"/>
    <col min="3" max="3" width="13.6640625" customWidth="1"/>
    <col min="4" max="4" width="15" customWidth="1"/>
    <col min="5" max="5" width="13.5546875" customWidth="1"/>
    <col min="6" max="6" width="14.109375" customWidth="1"/>
    <col min="7" max="7" width="11.6640625" customWidth="1"/>
    <col min="8" max="8" width="13.77734375" customWidth="1"/>
    <col min="9" max="9" width="12.6640625" customWidth="1"/>
    <col min="10" max="10" width="6.77734375" customWidth="1"/>
    <col min="11" max="11" width="12.33203125" bestFit="1" customWidth="1"/>
    <col min="12" max="13" width="10.5546875" bestFit="1" customWidth="1"/>
    <col min="14" max="14" width="10.44140625" bestFit="1" customWidth="1"/>
  </cols>
  <sheetData>
    <row r="1" spans="1:14" ht="28.8" x14ac:dyDescent="0.3">
      <c r="A1" s="25" t="s">
        <v>10</v>
      </c>
      <c r="B1" s="26" t="s">
        <v>111</v>
      </c>
      <c r="C1" s="27" t="s">
        <v>123</v>
      </c>
      <c r="D1" s="26" t="s">
        <v>112</v>
      </c>
      <c r="E1" s="27" t="s">
        <v>124</v>
      </c>
      <c r="F1" s="26" t="s">
        <v>113</v>
      </c>
      <c r="G1" s="27" t="s">
        <v>125</v>
      </c>
      <c r="H1" s="26" t="s">
        <v>114</v>
      </c>
      <c r="I1" s="27" t="s">
        <v>126</v>
      </c>
      <c r="K1" s="34" t="s">
        <v>115</v>
      </c>
      <c r="L1" s="34" t="s">
        <v>116</v>
      </c>
      <c r="M1" s="34" t="s">
        <v>117</v>
      </c>
      <c r="N1" s="34" t="s">
        <v>118</v>
      </c>
    </row>
    <row r="2" spans="1:14" x14ac:dyDescent="0.3">
      <c r="A2" s="9" t="s">
        <v>95</v>
      </c>
      <c r="B2" s="28">
        <f>+Comparador!K3</f>
        <v>16317.87</v>
      </c>
      <c r="C2" s="28">
        <f>+B2/K2</f>
        <v>66.603551020408162</v>
      </c>
      <c r="D2" s="28">
        <v>10450</v>
      </c>
      <c r="E2" s="28">
        <f>+D2/L2</f>
        <v>39.138576779026216</v>
      </c>
      <c r="F2" s="28">
        <v>12750</v>
      </c>
      <c r="G2" s="28">
        <f>+F2/M2</f>
        <v>50</v>
      </c>
      <c r="H2" s="28">
        <v>16550</v>
      </c>
      <c r="I2" s="28">
        <f>+H2/N2</f>
        <v>57.665505226480839</v>
      </c>
      <c r="K2" s="34">
        <v>245</v>
      </c>
      <c r="L2" s="34">
        <v>267</v>
      </c>
      <c r="M2" s="34">
        <v>255</v>
      </c>
      <c r="N2" s="34">
        <v>287</v>
      </c>
    </row>
    <row r="3" spans="1:14" x14ac:dyDescent="0.3">
      <c r="A3" s="9" t="s">
        <v>119</v>
      </c>
      <c r="B3" s="28">
        <f>+Comparador!K4+Comparador!K5</f>
        <v>95118.397499999992</v>
      </c>
      <c r="C3" s="28">
        <f>+B3/K2</f>
        <v>388.23835714285713</v>
      </c>
      <c r="D3" s="28">
        <v>58295</v>
      </c>
      <c r="E3" s="28">
        <f>+D3/L2</f>
        <v>218.33333333333334</v>
      </c>
      <c r="F3" s="28">
        <v>46750</v>
      </c>
      <c r="G3" s="28">
        <f>+F3/M2</f>
        <v>183.33333333333334</v>
      </c>
      <c r="H3" s="28">
        <v>66250</v>
      </c>
      <c r="I3" s="28">
        <f>+H3/N2</f>
        <v>230.83623693379792</v>
      </c>
    </row>
    <row r="4" spans="1:14" x14ac:dyDescent="0.3">
      <c r="A4" s="9" t="s">
        <v>120</v>
      </c>
      <c r="B4" s="28">
        <f>+Comparador!K7</f>
        <v>17558.546249999999</v>
      </c>
      <c r="C4" s="28">
        <f>+B4/K2</f>
        <v>71.667535714285705</v>
      </c>
      <c r="D4" s="28">
        <v>18500</v>
      </c>
      <c r="E4" s="28">
        <f>+D4/L2</f>
        <v>69.288389513108612</v>
      </c>
      <c r="F4" s="28">
        <v>17750</v>
      </c>
      <c r="G4" s="28">
        <f>+F4/M2</f>
        <v>69.607843137254903</v>
      </c>
      <c r="H4" s="28">
        <v>15950</v>
      </c>
      <c r="I4" s="28">
        <f>+H4/N2</f>
        <v>55.57491289198606</v>
      </c>
    </row>
    <row r="5" spans="1:14" x14ac:dyDescent="0.3">
      <c r="A5" s="9" t="s">
        <v>121</v>
      </c>
      <c r="B5" s="28">
        <f>+Comparador!K8</f>
        <v>26385.18375</v>
      </c>
      <c r="C5" s="28">
        <f>+B5/K2</f>
        <v>107.6946275510204</v>
      </c>
      <c r="D5" s="28">
        <v>5950</v>
      </c>
      <c r="E5" s="28">
        <f>+D5/L2</f>
        <v>22.284644194756556</v>
      </c>
      <c r="F5" s="28">
        <v>13350</v>
      </c>
      <c r="G5" s="28">
        <f>+F5/M2</f>
        <v>52.352941176470587</v>
      </c>
      <c r="H5" s="28">
        <v>13350</v>
      </c>
      <c r="I5" s="28">
        <f>+H5/N2</f>
        <v>46.515679442508713</v>
      </c>
    </row>
    <row r="6" spans="1:14" x14ac:dyDescent="0.3">
      <c r="A6" s="9" t="s">
        <v>104</v>
      </c>
      <c r="B6" s="28">
        <f>+Comparador!K12</f>
        <v>24486.11375</v>
      </c>
      <c r="C6" s="28">
        <f>+B6/K2</f>
        <v>99.943321428571437</v>
      </c>
      <c r="D6" s="28">
        <v>21500</v>
      </c>
      <c r="E6" s="28">
        <f>+D6/L2</f>
        <v>80.524344569288388</v>
      </c>
      <c r="F6" s="28">
        <v>23250</v>
      </c>
      <c r="G6" s="28">
        <f>+F6/M2</f>
        <v>91.17647058823529</v>
      </c>
      <c r="H6" s="28">
        <v>19950</v>
      </c>
      <c r="I6" s="28">
        <f>+H6/N2</f>
        <v>69.512195121951223</v>
      </c>
    </row>
    <row r="7" spans="1:14" x14ac:dyDescent="0.3">
      <c r="A7" s="9" t="s">
        <v>106</v>
      </c>
      <c r="B7" s="28">
        <f>+Comparador!K14</f>
        <v>16093.743749999998</v>
      </c>
      <c r="C7" s="28">
        <f>+B7/K2</f>
        <v>65.688749999999985</v>
      </c>
      <c r="D7" s="28">
        <v>10750</v>
      </c>
      <c r="E7" s="28">
        <f>+D7/L2</f>
        <v>40.262172284644194</v>
      </c>
      <c r="F7" s="28">
        <v>23450</v>
      </c>
      <c r="G7" s="28">
        <f>+F7/M2</f>
        <v>91.960784313725483</v>
      </c>
      <c r="H7" s="28">
        <v>15890</v>
      </c>
      <c r="I7" s="28">
        <f>+H7/N2</f>
        <v>55.365853658536587</v>
      </c>
    </row>
    <row r="8" spans="1:14" x14ac:dyDescent="0.3">
      <c r="A8" s="29" t="s">
        <v>122</v>
      </c>
      <c r="B8" s="30">
        <f>+Comparador!K18</f>
        <v>228658.45624999999</v>
      </c>
      <c r="C8" s="30">
        <f>+B8/K2</f>
        <v>933.29982142857136</v>
      </c>
      <c r="D8" s="30">
        <v>140500</v>
      </c>
      <c r="E8" s="30">
        <f>+D8/L2</f>
        <v>526.21722846441946</v>
      </c>
      <c r="F8" s="30">
        <v>155750</v>
      </c>
      <c r="G8" s="30">
        <f>+F8/M2</f>
        <v>610.78431372549016</v>
      </c>
      <c r="H8" s="30">
        <v>159550</v>
      </c>
      <c r="I8" s="30">
        <f>+H8/N2</f>
        <v>555.92334494773525</v>
      </c>
    </row>
    <row r="9" spans="1:14" x14ac:dyDescent="0.3">
      <c r="B9" s="12"/>
      <c r="C9" s="12"/>
      <c r="D9" s="12"/>
      <c r="E9" s="12"/>
      <c r="F9" s="12"/>
      <c r="G9" s="12"/>
      <c r="H9" s="12"/>
      <c r="I9" s="12"/>
    </row>
    <row r="10" spans="1:14" ht="28.8" x14ac:dyDescent="0.3">
      <c r="A10" s="25" t="s">
        <v>10</v>
      </c>
      <c r="B10" s="31" t="s">
        <v>133</v>
      </c>
      <c r="C10" s="26" t="s">
        <v>131</v>
      </c>
      <c r="D10" s="31" t="s">
        <v>135</v>
      </c>
      <c r="E10" s="26" t="s">
        <v>134</v>
      </c>
      <c r="F10" s="26" t="s">
        <v>132</v>
      </c>
      <c r="G10" s="31" t="s">
        <v>135</v>
      </c>
      <c r="H10" s="12"/>
      <c r="I10" s="12"/>
    </row>
    <row r="11" spans="1:14" x14ac:dyDescent="0.3">
      <c r="A11" s="9" t="s">
        <v>95</v>
      </c>
      <c r="B11" s="28">
        <v>16317.87</v>
      </c>
      <c r="C11" s="28">
        <f>AVERAGE(D2,F2,H2)</f>
        <v>13250</v>
      </c>
      <c r="D11" s="32">
        <f>(B11-C11)/C11</f>
        <v>0.23153735849056609</v>
      </c>
      <c r="E11" s="28">
        <v>66.603551020408162</v>
      </c>
      <c r="F11" s="28">
        <f>AVERAGE(E2,G2,I2)</f>
        <v>48.93469400183568</v>
      </c>
      <c r="G11" s="32">
        <f>(E11-F11)/F11</f>
        <v>0.36107014417847738</v>
      </c>
      <c r="H11" s="12"/>
      <c r="I11" s="12"/>
    </row>
    <row r="12" spans="1:14" x14ac:dyDescent="0.3">
      <c r="A12" s="9" t="s">
        <v>119</v>
      </c>
      <c r="B12" s="28">
        <v>95118.397499999992</v>
      </c>
      <c r="C12" s="28">
        <f t="shared" ref="C12:C17" si="0">AVERAGE(D3,F3,H3)</f>
        <v>57098.333333333336</v>
      </c>
      <c r="D12" s="32">
        <f t="shared" ref="D12:D17" si="1">(B12-C12)/C12</f>
        <v>0.66586994658337939</v>
      </c>
      <c r="E12" s="28">
        <v>388.23835714285713</v>
      </c>
      <c r="F12" s="28">
        <f t="shared" ref="F12:F17" si="2">AVERAGE(E3,G3,I3)</f>
        <v>210.83430120015487</v>
      </c>
      <c r="G12" s="32">
        <f t="shared" ref="G12:G17" si="3">(E12-F12)/F12</f>
        <v>0.84143829980627438</v>
      </c>
      <c r="H12" s="12"/>
      <c r="I12" s="12"/>
    </row>
    <row r="13" spans="1:14" x14ac:dyDescent="0.3">
      <c r="A13" s="9" t="s">
        <v>120</v>
      </c>
      <c r="B13" s="28">
        <v>17558.546249999999</v>
      </c>
      <c r="C13" s="28">
        <f t="shared" si="0"/>
        <v>17400</v>
      </c>
      <c r="D13" s="32">
        <f t="shared" si="1"/>
        <v>9.1118534482758293E-3</v>
      </c>
      <c r="E13" s="28">
        <v>71.667535714285705</v>
      </c>
      <c r="F13" s="28">
        <f t="shared" si="2"/>
        <v>64.823715180783196</v>
      </c>
      <c r="G13" s="32">
        <f t="shared" si="3"/>
        <v>0.10557587627330776</v>
      </c>
      <c r="H13" s="12"/>
      <c r="I13" s="12"/>
    </row>
    <row r="14" spans="1:14" x14ac:dyDescent="0.3">
      <c r="A14" s="9" t="s">
        <v>121</v>
      </c>
      <c r="B14" s="28">
        <v>26385.18375</v>
      </c>
      <c r="C14" s="28">
        <f t="shared" si="0"/>
        <v>10883.333333333334</v>
      </c>
      <c r="D14" s="32">
        <f t="shared" si="1"/>
        <v>1.4243660413476262</v>
      </c>
      <c r="E14" s="28">
        <v>107.6946275510204</v>
      </c>
      <c r="F14" s="28">
        <f t="shared" si="2"/>
        <v>40.38442160457862</v>
      </c>
      <c r="G14" s="32">
        <f t="shared" si="3"/>
        <v>1.666736906758383</v>
      </c>
      <c r="H14" s="12"/>
      <c r="I14" s="12"/>
    </row>
    <row r="15" spans="1:14" x14ac:dyDescent="0.3">
      <c r="A15" s="9" t="s">
        <v>104</v>
      </c>
      <c r="B15" s="28">
        <v>24486.11375</v>
      </c>
      <c r="C15" s="28">
        <f t="shared" si="0"/>
        <v>21566.666666666668</v>
      </c>
      <c r="D15" s="32">
        <f t="shared" si="1"/>
        <v>0.13536848918083458</v>
      </c>
      <c r="E15" s="28">
        <v>99.943321428571437</v>
      </c>
      <c r="F15" s="28">
        <f t="shared" si="2"/>
        <v>80.404336759824957</v>
      </c>
      <c r="G15" s="32">
        <f t="shared" si="3"/>
        <v>0.2430090895110695</v>
      </c>
      <c r="H15" s="12"/>
      <c r="I15" s="12"/>
    </row>
    <row r="16" spans="1:14" x14ac:dyDescent="0.3">
      <c r="A16" s="9" t="s">
        <v>106</v>
      </c>
      <c r="B16" s="28">
        <v>16093.743749999998</v>
      </c>
      <c r="C16" s="28">
        <f t="shared" si="0"/>
        <v>16696.666666666668</v>
      </c>
      <c r="D16" s="32">
        <f t="shared" si="1"/>
        <v>-3.6110376322619486E-2</v>
      </c>
      <c r="E16" s="28">
        <v>65.688749999999985</v>
      </c>
      <c r="F16" s="28">
        <f t="shared" si="2"/>
        <v>62.529603418968755</v>
      </c>
      <c r="G16" s="32">
        <f t="shared" si="3"/>
        <v>5.0522415116947356E-2</v>
      </c>
      <c r="H16" s="12"/>
      <c r="I16" s="12"/>
    </row>
    <row r="17" spans="1:9" x14ac:dyDescent="0.3">
      <c r="A17" s="29" t="s">
        <v>122</v>
      </c>
      <c r="B17" s="30">
        <v>228658.45624999999</v>
      </c>
      <c r="C17" s="30">
        <f t="shared" si="0"/>
        <v>151933.33333333334</v>
      </c>
      <c r="D17" s="33">
        <f t="shared" si="1"/>
        <v>0.50499203323826225</v>
      </c>
      <c r="E17" s="30">
        <v>933.29982142857136</v>
      </c>
      <c r="F17" s="30">
        <f t="shared" si="2"/>
        <v>564.30829571254833</v>
      </c>
      <c r="G17" s="33">
        <f t="shared" si="3"/>
        <v>0.65388286601404622</v>
      </c>
      <c r="H17" s="12"/>
      <c r="I17" s="12"/>
    </row>
    <row r="18" spans="1:9" x14ac:dyDescent="0.3">
      <c r="B18" s="12"/>
      <c r="C18" s="12"/>
      <c r="D18" s="12"/>
      <c r="E18" s="12"/>
      <c r="F18" s="12"/>
      <c r="G18" s="12"/>
      <c r="H18" s="12"/>
      <c r="I18" s="12"/>
    </row>
    <row r="19" spans="1:9" x14ac:dyDescent="0.3">
      <c r="B19" s="12"/>
      <c r="C19" s="12"/>
      <c r="D19" s="12"/>
      <c r="E19" s="12"/>
      <c r="F19" s="12"/>
      <c r="G19" s="12"/>
      <c r="H19" s="12"/>
      <c r="I19" s="12"/>
    </row>
    <row r="20" spans="1:9" x14ac:dyDescent="0.3">
      <c r="B20" s="12"/>
      <c r="C20" s="12"/>
      <c r="D20" s="12"/>
      <c r="E20" s="12"/>
      <c r="F20" s="12"/>
      <c r="G20" s="12"/>
      <c r="H20" s="12"/>
      <c r="I20" s="12"/>
    </row>
    <row r="21" spans="1:9" x14ac:dyDescent="0.3">
      <c r="B21" s="12"/>
      <c r="C21" s="12"/>
      <c r="D21" s="12"/>
      <c r="E21" s="12"/>
      <c r="F21" s="12"/>
      <c r="G21" s="12"/>
      <c r="H21" s="12"/>
      <c r="I21" s="12"/>
    </row>
    <row r="22" spans="1:9" x14ac:dyDescent="0.3">
      <c r="B22" s="12"/>
      <c r="C22" s="12"/>
      <c r="D22" s="12"/>
      <c r="E22" s="12"/>
      <c r="F22" s="12"/>
      <c r="G22" s="12"/>
      <c r="H22" s="12"/>
      <c r="I22" s="12"/>
    </row>
    <row r="23" spans="1:9" x14ac:dyDescent="0.3">
      <c r="B23" s="12"/>
      <c r="C23" s="12"/>
      <c r="D23" s="12"/>
      <c r="E23" s="12"/>
      <c r="F23" s="12"/>
      <c r="G23" s="12"/>
      <c r="H23" s="12"/>
      <c r="I23" s="12"/>
    </row>
    <row r="24" spans="1:9" x14ac:dyDescent="0.3">
      <c r="B24" s="12"/>
      <c r="C24" s="12"/>
      <c r="D24" s="12"/>
      <c r="E24" s="12"/>
      <c r="F24" s="12"/>
      <c r="G24" s="12"/>
      <c r="H24" s="12"/>
      <c r="I24" s="12"/>
    </row>
    <row r="25" spans="1:9" x14ac:dyDescent="0.3">
      <c r="B25" s="12"/>
      <c r="C25" s="12"/>
      <c r="D25" s="12"/>
      <c r="E25" s="12"/>
      <c r="F25" s="12"/>
      <c r="G25" s="12"/>
      <c r="H25" s="12"/>
      <c r="I25" s="12"/>
    </row>
    <row r="26" spans="1:9" x14ac:dyDescent="0.3">
      <c r="B26" s="12"/>
      <c r="C26" s="12"/>
      <c r="D26" s="12"/>
      <c r="E26" s="12"/>
      <c r="F26" s="12"/>
      <c r="G26" s="12"/>
      <c r="H26" s="12"/>
      <c r="I26" s="12"/>
    </row>
  </sheetData>
  <phoneticPr fontId="5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A3989-0BF5-4C64-A00C-65CD20CC2925}">
  <dimension ref="A1:P14"/>
  <sheetViews>
    <sheetView tabSelected="1" zoomScale="80" zoomScaleNormal="80" workbookViewId="0">
      <selection activeCell="F25" sqref="F25"/>
    </sheetView>
  </sheetViews>
  <sheetFormatPr baseColWidth="10" defaultRowHeight="14.4" x14ac:dyDescent="0.3"/>
  <cols>
    <col min="2" max="4" width="7.109375" customWidth="1"/>
    <col min="5" max="5" width="35" bestFit="1" customWidth="1"/>
    <col min="6" max="6" width="6.6640625" customWidth="1"/>
    <col min="7" max="7" width="6.44140625" customWidth="1"/>
    <col min="9" max="9" width="12.44140625" bestFit="1" customWidth="1"/>
    <col min="10" max="10" width="14.6640625" bestFit="1" customWidth="1"/>
    <col min="11" max="14" width="12.6640625" bestFit="1" customWidth="1"/>
    <col min="15" max="15" width="13.44140625" bestFit="1" customWidth="1"/>
    <col min="16" max="16" width="12.77734375" bestFit="1" customWidth="1"/>
  </cols>
  <sheetData>
    <row r="1" spans="1:16" x14ac:dyDescent="0.3">
      <c r="A1" s="43" t="s">
        <v>1</v>
      </c>
      <c r="B1" s="43" t="s">
        <v>24</v>
      </c>
      <c r="C1" s="43" t="s">
        <v>25</v>
      </c>
      <c r="E1" s="43" t="s">
        <v>26</v>
      </c>
      <c r="F1" s="43" t="s">
        <v>24</v>
      </c>
      <c r="G1" s="43" t="s">
        <v>25</v>
      </c>
      <c r="I1" s="16" t="s">
        <v>38</v>
      </c>
      <c r="J1" s="16" t="s">
        <v>109</v>
      </c>
      <c r="K1" s="16" t="s">
        <v>110</v>
      </c>
      <c r="L1" s="16" t="s">
        <v>36</v>
      </c>
      <c r="M1" s="16" t="s">
        <v>127</v>
      </c>
      <c r="N1" s="16" t="s">
        <v>30</v>
      </c>
      <c r="O1" s="16" t="s">
        <v>130</v>
      </c>
      <c r="P1" s="16" t="s">
        <v>129</v>
      </c>
    </row>
    <row r="2" spans="1:16" x14ac:dyDescent="0.3">
      <c r="A2" s="9" t="s">
        <v>40</v>
      </c>
      <c r="B2" s="9">
        <v>16</v>
      </c>
      <c r="C2" s="10">
        <f>+B2/B6</f>
        <v>0.66666666666666663</v>
      </c>
      <c r="E2" s="9" t="s">
        <v>21</v>
      </c>
      <c r="F2" s="9">
        <v>7</v>
      </c>
      <c r="G2" s="10">
        <f>+F2/F7</f>
        <v>0.4375</v>
      </c>
      <c r="I2" s="41">
        <v>263820.92</v>
      </c>
      <c r="J2" s="41">
        <v>264733.06</v>
      </c>
      <c r="K2" s="41">
        <v>237674.41000000003</v>
      </c>
      <c r="L2" s="41">
        <v>202119.49999999997</v>
      </c>
      <c r="M2" s="41">
        <v>212694.81</v>
      </c>
      <c r="N2" s="41">
        <v>195926.97000000003</v>
      </c>
      <c r="O2" s="41">
        <v>254369.08000000002</v>
      </c>
      <c r="P2" s="41">
        <v>197928.90000000002</v>
      </c>
    </row>
    <row r="3" spans="1:16" x14ac:dyDescent="0.3">
      <c r="A3" s="9" t="s">
        <v>7</v>
      </c>
      <c r="B3" s="9">
        <v>6</v>
      </c>
      <c r="C3" s="10">
        <f>+B3/B6</f>
        <v>0.25</v>
      </c>
      <c r="E3" s="9" t="s">
        <v>22</v>
      </c>
      <c r="F3" s="9">
        <v>2</v>
      </c>
      <c r="G3" s="10">
        <f>+F3/F7</f>
        <v>0.125</v>
      </c>
      <c r="I3" s="42">
        <v>228658.45624999999</v>
      </c>
      <c r="J3" s="42">
        <v>228658.45624999999</v>
      </c>
      <c r="K3" s="42">
        <v>228658.45624999999</v>
      </c>
      <c r="L3" s="42">
        <v>228658.45624999999</v>
      </c>
      <c r="M3" s="42">
        <v>228658.45624999999</v>
      </c>
      <c r="N3" s="42">
        <v>228658.45624999999</v>
      </c>
      <c r="O3" s="42">
        <v>228658.45624999999</v>
      </c>
      <c r="P3" s="42">
        <v>228658.45624999999</v>
      </c>
    </row>
    <row r="4" spans="1:16" x14ac:dyDescent="0.3">
      <c r="A4" s="9" t="s">
        <v>52</v>
      </c>
      <c r="B4" s="9">
        <v>1</v>
      </c>
      <c r="C4" s="10">
        <f>+B4/B6</f>
        <v>4.1666666666666664E-2</v>
      </c>
      <c r="E4" s="9" t="s">
        <v>23</v>
      </c>
      <c r="F4" s="9">
        <v>2</v>
      </c>
      <c r="G4" s="10">
        <f>+F4/F7</f>
        <v>0.125</v>
      </c>
    </row>
    <row r="5" spans="1:16" x14ac:dyDescent="0.3">
      <c r="A5" s="40" t="s">
        <v>20</v>
      </c>
      <c r="B5" s="9">
        <v>1</v>
      </c>
      <c r="C5" s="10">
        <f>+B5/B6</f>
        <v>4.1666666666666664E-2</v>
      </c>
      <c r="E5" s="9" t="s">
        <v>140</v>
      </c>
      <c r="F5" s="9">
        <v>2</v>
      </c>
      <c r="G5" s="10">
        <f>+F5/F7</f>
        <v>0.125</v>
      </c>
    </row>
    <row r="6" spans="1:16" x14ac:dyDescent="0.3">
      <c r="B6" s="9">
        <f>SUM(B2:B5)</f>
        <v>24</v>
      </c>
      <c r="C6" s="10"/>
      <c r="E6" s="9" t="s">
        <v>138</v>
      </c>
      <c r="F6" s="9">
        <v>3</v>
      </c>
      <c r="G6" s="10">
        <f>+F6/F7</f>
        <v>0.1875</v>
      </c>
    </row>
    <row r="7" spans="1:16" x14ac:dyDescent="0.3">
      <c r="C7" s="11"/>
      <c r="E7" s="9"/>
      <c r="F7" s="9">
        <f>SUM(F2:F6)</f>
        <v>16</v>
      </c>
      <c r="G7" s="9"/>
    </row>
    <row r="9" spans="1:16" x14ac:dyDescent="0.3">
      <c r="E9" s="43" t="s">
        <v>31</v>
      </c>
      <c r="F9" s="43" t="s">
        <v>24</v>
      </c>
      <c r="G9" s="43" t="s">
        <v>25</v>
      </c>
    </row>
    <row r="10" spans="1:16" x14ac:dyDescent="0.3">
      <c r="E10" s="9" t="s">
        <v>40</v>
      </c>
      <c r="F10" s="9">
        <v>3</v>
      </c>
      <c r="G10" s="10">
        <f>+F10/F14</f>
        <v>0.375</v>
      </c>
    </row>
    <row r="11" spans="1:16" x14ac:dyDescent="0.3">
      <c r="E11" s="9" t="s">
        <v>7</v>
      </c>
      <c r="F11" s="9">
        <v>3</v>
      </c>
      <c r="G11" s="10">
        <f>+F11/F14</f>
        <v>0.375</v>
      </c>
    </row>
    <row r="12" spans="1:16" x14ac:dyDescent="0.3">
      <c r="E12" s="9" t="s">
        <v>52</v>
      </c>
      <c r="F12" s="9">
        <v>1</v>
      </c>
      <c r="G12" s="10">
        <f>+F12/F14</f>
        <v>0.125</v>
      </c>
    </row>
    <row r="13" spans="1:16" x14ac:dyDescent="0.3">
      <c r="E13" s="9" t="s">
        <v>20</v>
      </c>
      <c r="F13" s="9">
        <v>1</v>
      </c>
      <c r="G13" s="10">
        <f>+F13/F14</f>
        <v>0.125</v>
      </c>
    </row>
    <row r="14" spans="1:16" x14ac:dyDescent="0.3">
      <c r="F14" s="9">
        <f>SUM(F10:F13)</f>
        <v>8</v>
      </c>
      <c r="G14" s="9"/>
    </row>
  </sheetData>
  <phoneticPr fontId="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Empresas</vt:lpstr>
      <vt:lpstr>Comparador</vt:lpstr>
      <vt:lpstr>Análisis partidas</vt:lpstr>
      <vt:lpstr>Analytics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Antonio García</cp:lastModifiedBy>
  <dcterms:created xsi:type="dcterms:W3CDTF">2022-09-10T18:04:41Z</dcterms:created>
  <dcterms:modified xsi:type="dcterms:W3CDTF">2024-11-19T12:26:15Z</dcterms:modified>
</cp:coreProperties>
</file>