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bilobabcn-my.sharepoint.com/personal/eprieto_bilobaprojectum_com/Documents/ARCHIVO BILOBA PROJECTUM/01 Biloba Construcció/01 Pressupostos/2026/2026-1 Pendents/2655 DISTRITO ESTUDIO ALCALA DE HENARES/"/>
    </mc:Choice>
  </mc:AlternateContent>
  <xr:revisionPtr revIDLastSave="138" documentId="11_80E7C384F07A98AF7273F2F7FF027C307B9110A0" xr6:coauthVersionLast="47" xr6:coauthVersionMax="47" xr10:uidLastSave="{4801935C-E9C1-41C7-8C4F-29393937E24C}"/>
  <bookViews>
    <workbookView xWindow="-28920" yWindow="-2850" windowWidth="29040" windowHeight="15840" tabRatio="500" xr2:uid="{00000000-000D-0000-FFFF-FFFF00000000}"/>
  </bookViews>
  <sheets>
    <sheet name="Full1"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M303" i="1" l="1"/>
  <c r="M301" i="1"/>
  <c r="M299" i="1"/>
  <c r="M297" i="1"/>
  <c r="M295" i="1"/>
  <c r="L304" i="1" s="1"/>
  <c r="K294" i="1"/>
  <c r="M290" i="1"/>
  <c r="M289" i="1"/>
  <c r="M287" i="1"/>
  <c r="M286" i="1"/>
  <c r="M285" i="1"/>
  <c r="M283" i="1"/>
  <c r="M281" i="1"/>
  <c r="L292" i="1" s="1"/>
  <c r="M280" i="1"/>
  <c r="M279" i="1"/>
  <c r="M278" i="1"/>
  <c r="M277" i="1"/>
  <c r="M276" i="1"/>
  <c r="M275" i="1"/>
  <c r="M274" i="1"/>
  <c r="M273" i="1"/>
  <c r="M272" i="1"/>
  <c r="M271" i="1"/>
  <c r="K270" i="1"/>
  <c r="M267" i="1"/>
  <c r="M265" i="1"/>
  <c r="M263" i="1"/>
  <c r="L268" i="1" s="1"/>
  <c r="K262" i="1"/>
  <c r="M258" i="1"/>
  <c r="M256" i="1"/>
  <c r="M254" i="1"/>
  <c r="M252" i="1"/>
  <c r="L260" i="1" s="1"/>
  <c r="K251" i="1"/>
  <c r="M247" i="1"/>
  <c r="M245" i="1"/>
  <c r="M243" i="1"/>
  <c r="M241" i="1"/>
  <c r="L249" i="1" s="1"/>
  <c r="M239" i="1"/>
  <c r="M238" i="1"/>
  <c r="M237" i="1"/>
  <c r="M236" i="1"/>
  <c r="K235" i="1"/>
  <c r="M232" i="1"/>
  <c r="M230" i="1"/>
  <c r="M228" i="1"/>
  <c r="M227" i="1"/>
  <c r="M225" i="1"/>
  <c r="M223" i="1"/>
  <c r="L233" i="1" s="1"/>
  <c r="K222" i="1"/>
  <c r="M218" i="1"/>
  <c r="M216" i="1"/>
  <c r="L220" i="1" s="1"/>
  <c r="M215" i="1"/>
  <c r="K214" i="1"/>
  <c r="M210" i="1"/>
  <c r="L212" i="1" s="1"/>
  <c r="K209" i="1"/>
  <c r="M206" i="1"/>
  <c r="M204" i="1"/>
  <c r="M202" i="1"/>
  <c r="M201" i="1"/>
  <c r="M200" i="1"/>
  <c r="M198" i="1"/>
  <c r="M196" i="1"/>
  <c r="M194" i="1"/>
  <c r="M192" i="1"/>
  <c r="M190" i="1"/>
  <c r="M189" i="1"/>
  <c r="M187" i="1"/>
  <c r="M186" i="1"/>
  <c r="M184" i="1"/>
  <c r="L207" i="1" s="1"/>
  <c r="K183" i="1"/>
  <c r="M179" i="1"/>
  <c r="M178" i="1"/>
  <c r="M177" i="1"/>
  <c r="M176" i="1"/>
  <c r="M174" i="1"/>
  <c r="M172" i="1"/>
  <c r="M170" i="1"/>
  <c r="M168" i="1"/>
  <c r="M166" i="1"/>
  <c r="M164" i="1"/>
  <c r="M163" i="1"/>
  <c r="M161" i="1"/>
  <c r="M159" i="1"/>
  <c r="M157" i="1"/>
  <c r="M156" i="1"/>
  <c r="M154" i="1"/>
  <c r="M152" i="1"/>
  <c r="M151" i="1"/>
  <c r="M149" i="1"/>
  <c r="M148" i="1"/>
  <c r="M146" i="1"/>
  <c r="M145" i="1"/>
  <c r="M143" i="1"/>
  <c r="M141" i="1"/>
  <c r="L181" i="1" s="1"/>
  <c r="M140" i="1"/>
  <c r="M139" i="1"/>
  <c r="M138" i="1"/>
  <c r="M137" i="1"/>
  <c r="M136" i="1"/>
  <c r="K135" i="1"/>
  <c r="M131" i="1"/>
  <c r="M129" i="1"/>
  <c r="M127" i="1"/>
  <c r="M125" i="1"/>
  <c r="M123" i="1"/>
  <c r="M121" i="1"/>
  <c r="M119" i="1"/>
  <c r="M117" i="1"/>
  <c r="M115" i="1"/>
  <c r="M113" i="1"/>
  <c r="M111" i="1"/>
  <c r="M109" i="1"/>
  <c r="L133" i="1" s="1"/>
  <c r="K108" i="1"/>
  <c r="M104" i="1"/>
  <c r="M102" i="1"/>
  <c r="M100" i="1"/>
  <c r="M98" i="1"/>
  <c r="M96" i="1"/>
  <c r="M94" i="1"/>
  <c r="M92" i="1"/>
  <c r="M90" i="1"/>
  <c r="M88" i="1"/>
  <c r="M86" i="1"/>
  <c r="L106" i="1" s="1"/>
  <c r="M84" i="1"/>
  <c r="M82" i="1"/>
  <c r="M80" i="1"/>
  <c r="M78" i="1"/>
  <c r="K77" i="1"/>
  <c r="M73" i="1"/>
  <c r="M71" i="1"/>
  <c r="M69" i="1"/>
  <c r="M67" i="1"/>
  <c r="M66" i="1"/>
  <c r="M64" i="1"/>
  <c r="M62" i="1"/>
  <c r="M61" i="1"/>
  <c r="M59" i="1"/>
  <c r="M57" i="1"/>
  <c r="M55" i="1"/>
  <c r="L75" i="1" s="1"/>
  <c r="K54" i="1"/>
  <c r="M50" i="1"/>
  <c r="M48" i="1"/>
  <c r="M46" i="1"/>
  <c r="M44" i="1"/>
  <c r="M42" i="1"/>
  <c r="M41" i="1"/>
  <c r="M39" i="1"/>
  <c r="L52" i="1" s="1"/>
  <c r="K38" i="1"/>
  <c r="M34" i="1"/>
  <c r="M32" i="1"/>
  <c r="M30" i="1"/>
  <c r="M29" i="1"/>
  <c r="M27" i="1"/>
  <c r="M26" i="1"/>
  <c r="M24" i="1"/>
  <c r="M23" i="1"/>
  <c r="M21" i="1"/>
  <c r="M19" i="1"/>
  <c r="M17" i="1"/>
  <c r="M15" i="1"/>
  <c r="M13" i="1"/>
  <c r="M11" i="1"/>
  <c r="M9" i="1"/>
  <c r="M7" i="1"/>
  <c r="M5" i="1"/>
  <c r="L36" i="1" s="1"/>
  <c r="K4" i="1"/>
  <c r="M304" i="1" l="1"/>
  <c r="M294" i="1" s="1"/>
  <c r="L294" i="1"/>
  <c r="M292" i="1"/>
  <c r="M270" i="1" s="1"/>
  <c r="L270" i="1"/>
  <c r="M268" i="1"/>
  <c r="M262" i="1" s="1"/>
  <c r="L262" i="1"/>
  <c r="M260" i="1"/>
  <c r="M251" i="1" s="1"/>
  <c r="L251" i="1"/>
  <c r="L235" i="1"/>
  <c r="M249" i="1"/>
  <c r="M235" i="1" s="1"/>
  <c r="M233" i="1"/>
  <c r="M222" i="1" s="1"/>
  <c r="L222" i="1"/>
  <c r="M220" i="1"/>
  <c r="M214" i="1" s="1"/>
  <c r="L214" i="1"/>
  <c r="M212" i="1"/>
  <c r="M209" i="1" s="1"/>
  <c r="L209" i="1"/>
  <c r="M207" i="1"/>
  <c r="M183" i="1" s="1"/>
  <c r="L183" i="1"/>
  <c r="M181" i="1"/>
  <c r="M135" i="1" s="1"/>
  <c r="L135" i="1"/>
  <c r="M133" i="1"/>
  <c r="M108" i="1" s="1"/>
  <c r="L108" i="1"/>
  <c r="M106" i="1"/>
  <c r="M77" i="1" s="1"/>
  <c r="L77" i="1"/>
  <c r="M75" i="1"/>
  <c r="M54" i="1" s="1"/>
  <c r="L54" i="1"/>
  <c r="M52" i="1"/>
  <c r="M38" i="1" s="1"/>
  <c r="L38" i="1"/>
  <c r="M36" i="1"/>
  <c r="L4" i="1"/>
  <c r="L306" i="1" l="1"/>
  <c r="M306" i="1" s="1"/>
  <c r="M4" i="1"/>
</calcChain>
</file>

<file path=xl/sharedStrings.xml><?xml version="1.0" encoding="utf-8"?>
<sst xmlns="http://schemas.openxmlformats.org/spreadsheetml/2006/main" count="785" uniqueCount="479">
  <si>
    <t>Presupuesto</t>
  </si>
  <si>
    <t>Código</t>
  </si>
  <si>
    <t>Nat</t>
  </si>
  <si>
    <t>Ud</t>
  </si>
  <si>
    <t>Resumen</t>
  </si>
  <si>
    <t>Comentario</t>
  </si>
  <si>
    <t>N</t>
  </si>
  <si>
    <t>Longitud</t>
  </si>
  <si>
    <t>Anchura</t>
  </si>
  <si>
    <t>Altura</t>
  </si>
  <si>
    <t>Parcial</t>
  </si>
  <si>
    <t>CanPres</t>
  </si>
  <si>
    <t>PrPres</t>
  </si>
  <si>
    <t>ImpPres</t>
  </si>
  <si>
    <t xml:space="preserve">001          </t>
  </si>
  <si>
    <t>Capítulo</t>
  </si>
  <si>
    <t>DEMOLICIONES</t>
  </si>
  <si>
    <t xml:space="preserve">001.01       </t>
  </si>
  <si>
    <t>Partida</t>
  </si>
  <si>
    <t>m2</t>
  </si>
  <si>
    <t>DEMOLICIÓN TABIQUE YESO LAMINADO SENCILLO e=120 mm A MANO</t>
  </si>
  <si>
    <t xml:space="preserve">Demolición de tabique de yeso laminado de 120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
</t>
  </si>
  <si>
    <t xml:space="preserve">001.02       </t>
  </si>
  <si>
    <t>m.</t>
  </si>
  <si>
    <t>LEVANTADO BARANDILLAS A MANO</t>
  </si>
  <si>
    <t xml:space="preserve">Levantado de barandillas de cualquier tipo, por medios manuales, incluso limpieza y retirada de escombros a pie de carga, sin transporte a vertedero y con p.p. de medios auxiliares, sin medidas de protección colectivas.
</t>
  </si>
  <si>
    <t xml:space="preserve">001.03       </t>
  </si>
  <si>
    <t>ud</t>
  </si>
  <si>
    <t>LEVANT.INSTALAC.ELÉCTRICA LOCAL COMERCIAL</t>
  </si>
  <si>
    <t xml:space="preserve">Levantado de canalizaciones eléctricas y de telefonía de local comercial, por medios manuales, incluso desmontaje previo de líneas y mecanismos, limpieza y retirada de escombros a pie de carga, sin transporte a vertedero y con p.p. de medios auxiliares.
</t>
  </si>
  <si>
    <t xml:space="preserve">001.04       </t>
  </si>
  <si>
    <t>LEVANT.INST.FONT./DESAG. LOCAL COMERCIAL</t>
  </si>
  <si>
    <t xml:space="preserve">Levantado de tuberías de fontanería y de desagües de local comercial, por medios manuales, incluso limpieza y retirada de escombros a pie de carga, sin transporte a vertedero y con p.p. de medios auxiliares, sin medidas de protección colectivas.
</t>
  </si>
  <si>
    <t xml:space="preserve">001.05       </t>
  </si>
  <si>
    <t>DEMOLICIÓN TABIQUE YESO LAMINADO SENCILLO e=72 mm A MANO</t>
  </si>
  <si>
    <t xml:space="preserve">Demolición de tabique de yeso laminado de 72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
</t>
  </si>
  <si>
    <t xml:space="preserve">001.06       </t>
  </si>
  <si>
    <t>LEVANTADO INSTALACION DE CLIMATIZACION EXISTENTE</t>
  </si>
  <si>
    <t xml:space="preserve">Levantado de ta instalación de climatización existente con objeto de aprovechar parte de ella. 
La instalación existente está formada por 1 unidad modelo HITACHI RASC-10HNPE de 24,5 kw-26 kw, potencia frío-calor. Dimensiones (anxfxh) = 1945x1525x640mm y 6 cassettes modelo estimado por memoria antecedente de licencia RCI-6.0FSN4.Hay instados 6 termostatos modelo PC-ARF que se reutilizan también.
Se proyecta probar los equipos y reutilizar los que se puedan.
</t>
  </si>
  <si>
    <t xml:space="preserve">001.07       </t>
  </si>
  <si>
    <t>LEVANT.CARP.EN TABIQUES MANO</t>
  </si>
  <si>
    <t xml:space="preserve">Levantado de carpintería de cualquier tipo en tabiques, incluidos cercos, hojas y accesorios, por medios manuales, incluso limpieza y retirada de escombros a pie de carga, sin transporte a vertedero y con p.p. de medios auxiliares, sin medidas de protección colectivas.
</t>
  </si>
  <si>
    <t xml:space="preserve">001.09       </t>
  </si>
  <si>
    <t>TRANSPORTE DE CONTENEDOR DE 8 M3 ESC. MEZCLA</t>
  </si>
  <si>
    <t xml:space="preserve">SUMINISTRO, RETIRADA Y TRANSPORTE A VERTEDERO AUTORIZADO DE CADA CONTENEDOR DE 8 M3 DE ESCOMBRO MEZCLA, SIN INCLUIR TASAS DE OCUPACIÓN VÍA PÚBLICA
</t>
  </si>
  <si>
    <t xml:space="preserve">001.10       </t>
  </si>
  <si>
    <t>DEMOLICIÓN FALSO TECHO CONTINUO PLACAS ESCAYOLA, YESO, CORCHO O</t>
  </si>
  <si>
    <t xml:space="preserve">Demolición de falsos techos continuos de placas de escayola, yeso, corcho o material similar, por medios manuales, incluso desmontaje de aparatos y mecanismos instalados en él, acopio de los mismos,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
</t>
  </si>
  <si>
    <t xml:space="preserve">001.11       </t>
  </si>
  <si>
    <t>UD</t>
  </si>
  <si>
    <t>LEVANTADO PUERTA AUTOMATICA ENTRADA</t>
  </si>
  <si>
    <t xml:space="preserve">001.12       </t>
  </si>
  <si>
    <t>DEMOLICIÓN TRASDOSADO EXISTENTE EN PAREDES A MANO</t>
  </si>
  <si>
    <t xml:space="preserve">001.13       </t>
  </si>
  <si>
    <t>PA</t>
  </si>
  <si>
    <t>DESALOJO DE MOBILIARIO EN PLANTA BAJA</t>
  </si>
  <si>
    <t xml:space="preserve">001.14       </t>
  </si>
  <si>
    <t>u</t>
  </si>
  <si>
    <t>TALADRO FORJADO HORMIGÓN D=110-120 mm e=30 cm</t>
  </si>
  <si>
    <t xml:space="preserve">Taladro sobre forjado de hormigón, con un espesor máximo de 30 cm, para un diámetro de taladro de 110-120 mm, realizado mediante máquina de perforación con barrena hueca con corona de widia, con refrigeración de corona con agua; válido para soportes en vertical o inclinados; incluyendo replanteo de taladro, implantación del equipo, preparación de la zona de trabajo y ejecución del taladro; incluida parte proporcional de transporte de maquinaria, desmontaje y limpieza del tajo y retirada de escombros a pie de carga. Medida la unidad ejecutada. Base de precios de la Construcción de la Comunidad de Madrid. Precio particularizado para el Área 3.
</t>
  </si>
  <si>
    <t xml:space="preserve">001.15       </t>
  </si>
  <si>
    <t>DEMOLICION CAMARA EXISTENTE EN ALMACEN</t>
  </si>
  <si>
    <t xml:space="preserve">001.16       </t>
  </si>
  <si>
    <t>DEMOL.SOLADO BALDOSAS A MANO</t>
  </si>
  <si>
    <t xml:space="preserve">Demolición de pavimentos de baldosas hidráulicas, de terrazo, cerámicas o de gres, por medios manuales, incluso limpieza y retirada de escombros a pie de carga, sin transporte a vertedero y con p.p. de medios auxiliares, sin medidas de protección colectivas.
</t>
  </si>
  <si>
    <t xml:space="preserve">001.17       </t>
  </si>
  <si>
    <t>m3</t>
  </si>
  <si>
    <t>EXC.ZANJA SANEAM. T.FLOJO A MANO</t>
  </si>
  <si>
    <t xml:space="preserve">Excavación en zanjas de saneamiento, en terrenos de consistencia floja, por medios manuales, con extracción de tierras a los bordes, y con posterior relleno y apisonado de las tierras procedentes de la excavación y con p.p. de medios auxiliares.
</t>
  </si>
  <si>
    <t xml:space="preserve">001.18       </t>
  </si>
  <si>
    <t>RELL.TIERR.ZANJA MANO C/APORT.</t>
  </si>
  <si>
    <t xml:space="preserve">Relleno y extendido con tierras de préstamo en zanjas, por medios manuales, con aporte de tierras, i/carga y transporte a pie de tajo, y con p.p. de medios auxiliares.
</t>
  </si>
  <si>
    <t>001</t>
  </si>
  <si>
    <t xml:space="preserve">01           </t>
  </si>
  <si>
    <t>ALBAÑILERIA</t>
  </si>
  <si>
    <t xml:space="preserve">01.01        </t>
  </si>
  <si>
    <t>TABIQUE PYL PLACA DOBLE HIDRÓF. 1 CARA MW (13H1+13A)+48+(13H1+13</t>
  </si>
  <si>
    <t xml:space="preserve">Tabique de sistema de paneles de yeso laminado (PYL) de placa múltiple, formado por 1 una placa hidrófuga de baja absorción (Tipo H1 según UNE-EN 520:2005+A1:2010) de 13 mm de espesor y 1 placa estándar (Tipo A según UNE-EN 520:2005+A1:2010) de 13 mm de espesor atornillada a una cara; y 2 placas estándar (Tipo A según UNE-EN 520:2005+A1:2010) de 13 mm de espesor al otro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3.Con banda de aislamiento en base de techo y suelo
</t>
  </si>
  <si>
    <t xml:space="preserve">01.02        </t>
  </si>
  <si>
    <t>EJECUCION DE DOS RAMPAS 150cmx100cm h=6cm</t>
  </si>
  <si>
    <t xml:space="preserve">01.03        </t>
  </si>
  <si>
    <t>FALSO TECHO CONTINUO PYL PLACA ESTÁNDAR 13 mm</t>
  </si>
  <si>
    <t xml:space="preserve">Falso techo continuo de placas de yeso laminado (PYL) formado una placa de yeso laminado estándar (Tipo A según UNE-EN 520:2005+A1:2010) de 13 mm de espesor atornillada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Materiales con marcado CE y DdP (Declaración de prestaciones) según Reglamento (UE) 305/2011. Base de precios de la Construcción de la Comunidad de Madrid. Precio particularizado para el Área 3.
</t>
  </si>
  <si>
    <t xml:space="preserve">01.04        </t>
  </si>
  <si>
    <t>AYUDAS DE ALBAÑILERIA</t>
  </si>
  <si>
    <t xml:space="preserve">PA. AYUDAS DE ALBAÑILERIA A LAS INSTALACIONES
CONSISTENTE EN LA PROTECCION DE TUBOS EN 
SUELO CON ENRASADO DE MORTERO A COTA BASE
DE PAVIMENTO EN ZONAS NO LEVANTADAS, TOMADO
DE CAJAS Y TAPADO DE ROZAS EN PAREDES Y TECHOS.
</t>
  </si>
  <si>
    <t xml:space="preserve">01.05        </t>
  </si>
  <si>
    <t>IMPERMEABILIZACIÓN ZONA DUCHAS PARA 4 CABINAS</t>
  </si>
  <si>
    <t xml:space="preserve">SUMINISTRO Y MONTAJE DE IMPERMEABILIZACIÓN
A BASE DE LÁMINA TIPO DRY 50 O SIMILAR TIPO 
HIPERDESMO, A COLOCAR SOBRE PAREDES DE 
DUCHAS Y EN SUELOS DE LAS MISMAS. A REALIZAR EN VESTUARIOS
</t>
  </si>
  <si>
    <t xml:space="preserve">01.06        </t>
  </si>
  <si>
    <t>TRASDOSADO AUTOPORTANTE PYL PLACA HIDRÓF. 15H1+48 c/400 mm</t>
  </si>
  <si>
    <t xml:space="preserve">Trasdosado autoportante de sistema de paneles de yeso laminado (PYL), formado por una estructura de acero galvanizado, de canales horizontales de 48 mm de ancho y montantes verticales, con una modulación de 400 mm de separación a ejes entre montantes; y sobre la cual se atornilla 1 placa hidrófuga de baja absorción (Tipo H1 según UNE-EN 520:2005+A1:2010) de 15 mm de espesor. Totalmente terminado para acabado mínimo Nivel Q1 ó Q2, listo para imprimar, revestir, pintar o decorar; i/p.p. de tratamientos de juntas, esquinas y huecos, pasos de instalaciones, pastas, cintas, guardavivos, tornillería, bandas de estanqueidad, limpieza y medios auxiliares. Conforme a UNE 102043:2013, ATEDY y NTE-PTP. Medido deduciendo huecos mayores a 2 m2. Materiales con marcado CE y DdP (Declaración de prestaciones) según Reglamento (UE) 305/2011. Base de precios de la Construcción de la Comunidad de Madrid. Precio particularizado para el Área 3.
</t>
  </si>
  <si>
    <t xml:space="preserve">01.07        </t>
  </si>
  <si>
    <t>SOLADO ESCALERA GRES PORCELÁNICO PULIDO 30x30 cm CON CORRECCION</t>
  </si>
  <si>
    <t xml:space="preserve">Solado de gres porcelánico prensado pulido (BIa- según UNE-EN 14411:2016), en baldosas de 30x30 cm color granito, para tránsito denso (Abrasión IV), recibido con adhesivo C1 TE según UNE-EN 12004-1:2017 porcelánico, i/rejuntado con mortero tapajuntas CG2-W-Ar según UNE-EN 13888:2009 junta fina blanco y limpieza. Según CTE DB-SUA-1 y NTE-RSR-3. Materiales con marcado CE y DdP (Declaración de prestaciones) según Reglamento (UE) 305/2011, medido en superficie realmente ejecutada. Base de precios de la Construcción de la Comunidad de Madrid. Precio particularizado para el Área 3.
Con el solado de la escalera se proyecta SU CORRECCION en la medida de los 15 peldaños (16 tabicas) para igualar sus medidas a 29 cm y 18,5 cm de tabica.
</t>
  </si>
  <si>
    <t>01</t>
  </si>
  <si>
    <t xml:space="preserve">02           </t>
  </si>
  <si>
    <t>ACABADOS</t>
  </si>
  <si>
    <t xml:space="preserve">02.01        </t>
  </si>
  <si>
    <t>ALICATADO AZULEJO COLOR BEIGE 20x20 cm RECIBIDO C/MORTERO</t>
  </si>
  <si>
    <t xml:space="preserve">Alicatado con azulejo color beige en aseo adaptado SIMILAR AL EXISTENTE 20x20 cm (BIII según UNE-EN 14411:2016), colocado a línea, recibido con mortero de cemento CEM II/A-P 32,5 R y arena de miga (M-5), i/p.p. de cortes, ingletes, piezas especiales, rejuntado con lechada de cemento blanco BL-V 22,5 y limpieza, según NTE-RPA-3, medido deduciendo huecos superiores a 1 m2. Materiales con marcado CE y DdP (Declaración de prestaciones) según Reglamento (UE) 305/2011. Base de precios de la Construcción de la Comunidad de Madrid. Precio particularizado para el Área 3.
El aseo adaptado existente se reforma para meter una ducha.
</t>
  </si>
  <si>
    <t xml:space="preserve">02.02        </t>
  </si>
  <si>
    <t>PAVIMENTO DEPORTIVO EN SALA DE ENTRENAMIENTO e=40mm</t>
  </si>
  <si>
    <t xml:space="preserve">SUELO DE CAUCHO 40mm DE ESPESOR, MARCA PAVIGYM, PAVITEC LOSETA DE 1000x1000mm. REACCION AL FUEGO EFL.
COLOCADA SOBRE SUELO EXISTENTE EN LOCAL.COMPROBAR ESTADO Y PLANICIDAD.
</t>
  </si>
  <si>
    <t xml:space="preserve">02.03        </t>
  </si>
  <si>
    <t>SOLADO ANTIDESLIZANTE C3 EN VESTUARIOS Y VEST.ENTRAD S/D TRIBEKA</t>
  </si>
  <si>
    <t xml:space="preserve">Solado de PAVIMENTO DE MATIMEX MODELO SOLIDA BLACK, CON TRATAMIENTO ANTIDESLIZANTE DE 1200x600mm, antideslizante clase 2 de Rd (según norma UNE 41901:2017 Ex), recibido con mortero de cemento CEM II/B-P 32,5 N y arena de río (M-5), i/cama de 2 cm de arena de río, rejuntado con lechada de cemento blanco BL 22,5 X y limpieza. Según CTE DB-SUA-1 y NTE-RSR-2, con marcado CE y DdP (declaración de prestaciones) según Reglamento (UE) 305/2011, medido en superficie realmente ejecutada. Base de precios de la Construcción de la Comunidad de Madrid. Precio particularizado para el Área 3.
</t>
  </si>
  <si>
    <t xml:space="preserve">02.04        </t>
  </si>
  <si>
    <t>FELPUDO TECNICO ANTIDESLIZANTE EMBUTIDO EN PAVIMENTO</t>
  </si>
  <si>
    <t xml:space="preserve">02.05        </t>
  </si>
  <si>
    <t>m</t>
  </si>
  <si>
    <t>REMATE SUELOS PERFIL ALUMINIO 14x40 mm</t>
  </si>
  <si>
    <t xml:space="preserve">Remate de unión de solados con perfil de aluminio anodizado natural con separador de 14x40 mm recibido con adhesivo, i/alisado y limpieza, según CTE DB-SUA-1 y NTE-RSR, con marcado CE y DdP (declaración de prestaciones) según Reglamento UE 305/2011, medido en su longitud. Base de precios de la Construcción de la Comunidad de Madrid. Precio particularizado para el Área 3.
</t>
  </si>
  <si>
    <t xml:space="preserve">02.06        </t>
  </si>
  <si>
    <t>REVESTIM PARED ZONA ENTRENA VIROC 19mm</t>
  </si>
  <si>
    <t xml:space="preserve">PARED REVESTIDA CON TABLERO VIROC COLOR GRIS 19MM DE ESPESOR CON REACCION AL FUEGO B-s1, d0  
</t>
  </si>
  <si>
    <t xml:space="preserve">02.07        </t>
  </si>
  <si>
    <t>PARED REVESTIDA CON CHAPA MINIONDA A UNA CARA H=700mm</t>
  </si>
  <si>
    <t xml:space="preserve">02.08        </t>
  </si>
  <si>
    <t>REVESTIM PARED CON CHAPA MINIONDA S/D TRIBEKA H=2400mm</t>
  </si>
  <si>
    <t xml:space="preserve">PARED REVESTIDA CON CHAPA MINIONDA
PERFORADA DE ACERO GALVANIZADO
INCLUIDO RASTRELES DE FIJACION
H.2400mm
</t>
  </si>
  <si>
    <t xml:space="preserve">02.09        </t>
  </si>
  <si>
    <t>PARED REVESTIDA CON CERAMICA PASATA ROJA 600x600mm GRIS CLARO</t>
  </si>
  <si>
    <t xml:space="preserve">PARED REVESTIDA CON CERAMICA DE
PASATA ROJA 600x600mm SIN MARCA
CONOCIDA EN GRIS CLARO
PRECIO DEL CERAMICO 17 EUROS/M2
</t>
  </si>
  <si>
    <t xml:space="preserve">02.10        </t>
  </si>
  <si>
    <t>ALICATADO-PARED CERAMICA MATIMEX,SOLIDA BLACK,1200x600mm, H=1,2m</t>
  </si>
  <si>
    <t xml:space="preserve">PARED REVESTIDA CERAMICA MATIMEX MODELO SOLIDA BLACK, DE 1200x600mm
H: 1200mm 
</t>
  </si>
  <si>
    <t xml:space="preserve">02.11        </t>
  </si>
  <si>
    <t>ALICATADO-PARED CERAMICA MATIMEX,SOLIDA BLACK,1200x600mm, H=2,5m</t>
  </si>
  <si>
    <t xml:space="preserve">PARED REVESTIDA CERAMICA MATIMEX
MODELO SOLIDA BLACK, DE 1200x600mm
H: 2500mm 
</t>
  </si>
  <si>
    <t>02</t>
  </si>
  <si>
    <t xml:space="preserve">03           </t>
  </si>
  <si>
    <t>FONTANERÍA Y SANEAMIENTO</t>
  </si>
  <si>
    <t xml:space="preserve">03.01        </t>
  </si>
  <si>
    <t>INSTALACIÓN AF PERT-AL-PERT GRIFO</t>
  </si>
  <si>
    <t xml:space="preserve">Instalación de punto de consumo de agua fría, para grifo, realizado con tubería multicapa PERT-Al-PERT rígida, de 16x2 mm, conectada a la red particular con sistema de derivaciones por tes, conforme UNE-EN ISO 21003. Tuberías protegidas en paramentos empotrados con tubo corrugado de protección.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
</t>
  </si>
  <si>
    <t xml:space="preserve">03.02        </t>
  </si>
  <si>
    <t>INSTALACIÓN AF/ACS PERT-AL-PERT LAVABO</t>
  </si>
  <si>
    <t xml:space="preserve">Instalación de punto de consumo de agua fría, para lavadora/lavavajillas, realizado con tubería de polipropileno PP-R (copolímero Random), de 16x2,7 mm, conectada a la red particular con sistema de derivaciones por tes, conforme UNE-EN ISO 15874. Tuberías protegidas en paramentos empotrados con tubo corrugado de protección, calorifugada la tubería de agua caliente, según RITE.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
</t>
  </si>
  <si>
    <t xml:space="preserve">03.03        </t>
  </si>
  <si>
    <t>INSTALACIÓN AF PERT-AL-PERT INODORO</t>
  </si>
  <si>
    <t xml:space="preserve">Instalación de punto de consumo de agua fría, para inodoro, realizado con tubería multicapa PERT-Al-PERT rígida, de 16x2 mm, conectada a la red particular con sistema de derivaciones por tes, conforme UNE-EN ISO 21003. Tubería protegida en paramentos empotrados con tubo corrugado de protección. Manguetón de conexión inodoro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
</t>
  </si>
  <si>
    <t xml:space="preserve">03.04        </t>
  </si>
  <si>
    <t>INSTALACIÓN AF/ACS PERT-AL-PERT DUCHA</t>
  </si>
  <si>
    <t xml:space="preserve">Instalación de punto de consumo de agua fría y ACS, para ducha, realizado con tubería multicapa PERT-Al-PERT rígida, de 16x2 mm, conectada a la red particular con sistema de derivaciones por tes, conforme UNE-EN ISO 21003. Tuberías protegidas en paramentos empotrados con tubo corrugado de protección, calorifugada la tubería de agua caliente, según RITE. Red de desagüe realizada con tubería de PVC, serie B, conforme UNE-EN ISO 15876+ A1. Totalmente montado, conexionado y probado; p.p. de derivación particular, p.p. de bote sifónico, p.p. de piezas especiales (codos, manguitos, etc.) de las tuberías y p.p. de medios auxiliares. Sin incluir sanitarios, ni griferías. Conforme a CTE DB HS-4 y DB HS-5. Base de precios de la Construcción de la Comunidad de Madrid. Precio particularizado para el Área 3.
</t>
  </si>
  <si>
    <t xml:space="preserve">03.05        </t>
  </si>
  <si>
    <t>INST. FONTANERÍA CUARTO TERMO Y LIMPIEZA</t>
  </si>
  <si>
    <t xml:space="preserve">SUMINISTRO Y MONTAJE DE INSTALACIÓN INTERIOR DE :
-  DERIVACIONES DE AF, ACS CON LLAVES DE CORTE Y DESAGÜE PARA BOMBA AEROTERMICA DE ACS MARCA ARISTON, MODELO NOUS PLUS S2 250 
- SUMIDERO SIFONICO 25X25 CMS PARA CUARTO CONECTADO A LA RED DE SANEAMIENTO EXISTENTE EN EL LOCAL QIUE DEBERÁ COMPROBARSE.
- SUMINISTRO E INSTALACIÓN DE RETORNO ACS MÁS DE BOMBA DE RETORNO ACS.(SI FUERA NECESARIO)
MONTAJE DE TERMO ACS CON REDUCTORA DE PRESIÓN (SI ES NECESARIO),VÁLVULA DE SEGURIDAD, VÁLVULAS DE CORTE, VASO DE EXPASIÓN Y EN GENERAL TODO LO NECESARIO PARA SU PUESTA EN FUNCIONAMIENTO, INCLUIDO LA CONEXIÓN HIDRAÚLICA DEL RETORNO A LA ENTRADA DE AF DE LOS MISMOS Y BYPASS POR AVERÍA.
</t>
  </si>
  <si>
    <t xml:space="preserve">03.06        </t>
  </si>
  <si>
    <t>DESAGÜES MÁQUINAS AIRE</t>
  </si>
  <si>
    <t xml:space="preserve">REALIZACIÓN DE DESAGÜES PARA MÁQUINAS DE AIRE DE DIAMETRO 25mm PARA CASSETTE Y DE 30mm PARA UNIDAD COMPRESORA
</t>
  </si>
  <si>
    <t xml:space="preserve">03.07        </t>
  </si>
  <si>
    <t>LÍNEAS GENERALES DE FONTANERIA</t>
  </si>
  <si>
    <t xml:space="preserve">LÍNEAS GENERALES EN TUBERÍA MULTICAPA DE AF,ACS Y RETORNO, EN DIÁMETROS 25-20-16 SEGÚN LA ACOMETIDA DE RED (NUEVA SERÁ DE 25MM) Y LAS NECESIDADES, INCLUIDO PUENTE DE CONTADOR, FORRADA CON COQUILLA DE 9MM AF Y 19MM ACS Y RETORNO, FIJACIÓN EN TECHOS Y FORRADO EN TABIQUES CON CORRUGADO EN COLORES ROJO Y AZUL TOTALMENTE TERMINADA LA INSTALACION-.
</t>
  </si>
  <si>
    <t xml:space="preserve">03.08        </t>
  </si>
  <si>
    <t>MANETAS DE LLAVES DE CORTE</t>
  </si>
  <si>
    <t xml:space="preserve">SUMINISTRO Y COLOCACIÓN DE MANETAS DE LLAVES DE CORTE, OCULTAS O DE MANETAS.
</t>
  </si>
  <si>
    <t xml:space="preserve">03.09        </t>
  </si>
  <si>
    <t>REVISION INSTALACION ACTUAL Y RESERVA MODIFICACION RED SANEAMIEN</t>
  </si>
  <si>
    <t xml:space="preserve">UNA VEZ REALIZADAS LAS DEMOLICIONES SE VERIFICARÁ CON LA DIRECCION TÉCNICA LA RED DE SANEAMIENTO EXISTENTE, BAJANTES EXISTENTES Y LA POSIBILIDAD DE EJECUTAR LA RED DE SANEAMIENTO PARA EL GIMNASIO DE ACUERDO A PROYECTO. SI NO PUEDE SER ASÍ SE JUSTIFICARÁ LA MODIFICACIÓN DE LA MISMA Y LA VARIACIÓN EN LOS COSTES DE LA OBRA.
</t>
  </si>
  <si>
    <t xml:space="preserve">03.10        </t>
  </si>
  <si>
    <t>TUBERÍA PVC SERIE B JUNTA PEGADA D=110 mm</t>
  </si>
  <si>
    <t xml:space="preserve">Tubería de PVC serie B, de 110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
</t>
  </si>
  <si>
    <t xml:space="preserve">03.11        </t>
  </si>
  <si>
    <t>TUBERÍA PVC SERIE B JUNTA PEGADA D=50 mm</t>
  </si>
  <si>
    <t xml:space="preserve">Tubería de PVC serie B, de 50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
</t>
  </si>
  <si>
    <t xml:space="preserve">03.12        </t>
  </si>
  <si>
    <t>AMPLIACION DERIVACIONA AGUA A LOCAL DIAM 25mm</t>
  </si>
  <si>
    <t xml:space="preserve">Suministro y colocacion de Acometida nueva, en tubo multicapa, desde fachada hasta nueva ubicacion
contador EN CASO DE QUE NO HAYA PRESION DE AGUA EN EL LOCAL O EL EDIFICIO NO PERMITA AMPLIAR LA DERIVACION.
Armario Ar PNZ-3CYIII 520x 700x 230, a colocar donde indique la empresa suministradora de agua de Ourense.
</t>
  </si>
  <si>
    <t xml:space="preserve">03.13        </t>
  </si>
  <si>
    <t>ACOMETIDA PE DN63-25 mm 1"</t>
  </si>
  <si>
    <t xml:space="preserve">Acometida a la red general municipal de agua DN 25 mm, hasta una longitud máxima de 8 m, realizada con tubo de polietileno de alta densidad (PE-100) de 25 mm de diámetro nominal (1") y PN=16 atm, conforme a UNE-EN 12201:2012, con collarín de toma en carga multimaterial DN63-1", llave de esfera latón roscar de 1". Totalmente terminada, i/p.p. de piezas especiales, accesorios y medios auxiliares, sin incluir obra civil. Conforme a CTE DB-HS-4. Medida la unidad terminada. Materiales con marcado CE y DdP (Declaración de Prestaciones) según Reglamento (UE) 305/2011. Base de precios de la Construcción de la Comunidad de Madrid. Precio particularizado para el Área 3.
</t>
  </si>
  <si>
    <t xml:space="preserve">03.14        </t>
  </si>
  <si>
    <t>CONTADOR DN25 mm 1" CHORRO MÚLTIPLE</t>
  </si>
  <si>
    <t xml:space="preserve">Contador de agua de diámetro nominal DN25 mm (1"), de chorro múltiple, pre-equipado para emisor de impulsos con tecnología inductiva, para un caudal máximo de 6,3 m3/h, conforme al RD 339/2010 y norma UNE-EN 14154:2015. Instalación con filtro tipo Y, válvulas de esfera de 1" de entrada y salida, grifo de prueba y válvula de retención. Totalmente instalado, probado y funcionando, i/ p.p. de pequeño material y medios auxiliares. Conforme a CTE DB HS-4. Materiales con marcado CE y DdP (Declaración de Prestaciones) según Reglamento (UE) 305/2011. Base de precios de la Construcción de la Comunidad de Madrid. Precio particularizado para el Área 3.
</t>
  </si>
  <si>
    <t>03</t>
  </si>
  <si>
    <t xml:space="preserve">04           </t>
  </si>
  <si>
    <t>EQUIPAMIENTO SANITARIO</t>
  </si>
  <si>
    <t xml:space="preserve">04.01        </t>
  </si>
  <si>
    <t>LAVABO S/ENCIMERA ROCA  TERRA FINECERAMIC</t>
  </si>
  <si>
    <t xml:space="preserve">LAVABO S/ENCIMERA 
Lavabo rectangular de Fineceramic para sobre encimera 51x36x12 cm negro mate Roca para colocar sobre encimera (sin incluir); conforme UNE 67001. Válvula de desagüe de 32 mm, acoplamiento a pared acodado cromado con plafon. Totalmente instalado y conexionado, i/p.p. de pequeño material y medios auxiliares. Base de precios de la Construcción de la Comunidad de Madrid. Precio particularizado para el Área 3.
</t>
  </si>
  <si>
    <t xml:space="preserve">04.02        </t>
  </si>
  <si>
    <t>INODORO TANQUE SQUARE ROCA</t>
  </si>
  <si>
    <t xml:space="preserve">INODORO TANQUE SQUARE ROCA,Square - Inodoro completo de altura confort con salida dual (incluye taza Roca Rimless®, cisterna de alimentación inferior y tapa de Supralit® con caída amortiguada. Totalmente instalado, conectado y funcionando; i/p.p. de anclajes al pavimento, sellados, llave de escuadra y latiguillo flexible cromados, pequeño material y medios auxiliares. Base de precios de la Construcción de la Comunidad de Madrid. Precio particularizado para el Área 3.
</t>
  </si>
  <si>
    <t xml:space="preserve">04.03        </t>
  </si>
  <si>
    <t>GRIFO DUCHA ADAPT  PACK EMPOTRADO MONOMANDO STILLO HADES NEGRO</t>
  </si>
  <si>
    <t xml:space="preserve">GRIFO DUCHA PACK EMPOTRADO MONOMANDO STILLO HADES NEGRO ROCIADOR MURAL 
Incluye
• Monomando Hades ducha 2-3 vías empotrar.
- A completar con box: 3553810905.
• Rociador circular Inox 250 mm.
• Brazo rociador mural 400 mm S2.
• Maneral ducha Zeus tubular redondo 1f.
• Salida flexo mural con soporte redondo.
• Flexo PVC negro 175 cm 1/2
.
ROCABOX ROUND,CALA, válvulas antirretorno incorporadas, caudal 8 l/min, cierre automático 30 s (+5 s/-10 s); conforme EN 816, con rociador mural antivandálico de latón cromado, caudal 8 l/min. Totalmente instalado y conexionado, i/p.p. de pequeño material. Base de precios de la Construcción de la Comunidad de Madrid. Precio particularizado para el Área 3.
Pack empotrado monomando RocaBox Round para baño-ducha: incluye mezclador empotrable para baño-ducha de 2 vías con inversor automático Cala, Rocabox, rociador circular RainSense Ø200 mm, brazo de ducha de pared L400 mm, soporte de toma Aqua Round, flexo metálico de 1,70 m Neoflex y ducha de mano Stella Stick Round.
</t>
  </si>
  <si>
    <t xml:space="preserve">04.04        </t>
  </si>
  <si>
    <t>GRIFO GERONTOLÓGICO DOS AGUAS</t>
  </si>
  <si>
    <t xml:space="preserve">Grifería de lavabo Stillö Capri Evo palanca médica cromo
Grifería de lavabo palanca médica Stillö
Colección : Capri Evo
Instalación: encimera/agujero grifería
Accionamiento: palanca médica
Acabado: cromo
Número de agujeros para la grifería: 1
Con desagüe automático: no
Colección Capri Evo
Instalación: encimera/agujero grifería
Accionamiento: palanca médica
Acabado: cromo
Número de agujeros para la grifería: 1
Con desagüe automático: no
Descripción: Caudal (l/min a 3 bares):12
Enlaces de alimentación flexibles M-10 3/8” x370 mm.
Tipo de cartucho: Cerámico
</t>
  </si>
  <si>
    <t xml:space="preserve">04.05        </t>
  </si>
  <si>
    <t>PLATO DUCHA RESINA 80X120CM STILLO STONER ANTRACITAC/REJIL-ADAPT</t>
  </si>
  <si>
    <t xml:space="preserve">SUMINISTRO Y COLOCACIÓN DE PLATO DE DUCHA DE RESINA, MARCA STILLO, MODELO STONER DE 80 X 120 CM, COLOR ANTRACITA PARA ASEO ADAPTADO
</t>
  </si>
  <si>
    <t xml:space="preserve">04.06        </t>
  </si>
  <si>
    <t>ASIENTO MURAL DUCHA ABATIBLE DE PLÁSTICO STILLO  300x500 mm</t>
  </si>
  <si>
    <t xml:space="preserve">Asiento mural abatible para ducha de 300x500 mm, construido con asiento de plástico con desagüe, asideras integradas para mayor sensación de seguridad y placa de fijación a pared construida en acero de 150x370 mm. Totalmente instalado y ajustado al usuario; i/p.p. de tacos y tornillería en acero inox. Base de precios de la Construcción de la Comunidad de Madrid. Precio particularizado para el Área 3.
</t>
  </si>
  <si>
    <t xml:space="preserve">04.07        </t>
  </si>
  <si>
    <t>PLATO DE DUCHA RESINA STILLO CONFORT 130X80cm ANTRACITA</t>
  </si>
  <si>
    <t xml:space="preserve">SUMINISTRO E INSTALACIÓN DE PLATO DE DUCHA DE RESINA, STILLO CONFORT, DE 130X80CM, COLOR ANTRACITA, DE LAS SIGUIENTES CARACTERÍSTICAS TÉCNICAS:
Características
• Antideslizante C3.
• Espesor de 3 cm.
• Espesor plato enmarcado 4 cm.
• Superficie reparable.
• Permite realizar cortes. Si se hacen en fábrica el
corte se pinta del mismo color que la superficie
del plato.
• Tamaño personalizable en ancho y largo.
Consultar en tabla medidas máximas disponibles.
• Instalación encastrado, sobre el suelo o sobre
elevado.
• Resistente a choque térmico.
• Resistencia a productos químicos y colorantes.
• Proceso de aplicación de gel coat termo
fusionado sobre el plato de ducha.
</t>
  </si>
  <si>
    <t xml:space="preserve">04.08        </t>
  </si>
  <si>
    <t>PACK EMPOTRADO MONOMANDO DUCHA CALA NEGRO MATE</t>
  </si>
  <si>
    <t xml:space="preserve">Pack de grifería monomando empotrada BASIC negro mate. Grifería monomando ducha CALA, rociador circular abs diam. 250 mm, brazo ducha pared de 400 mm, toma de agua-soporte AQUA ROUND, flexo ducha 170cm y ducha de mano STELLA 100/3.Negro mate Totalmente instalado y conexionado, i/p.p. de pequeño material. Base de precios de la Construcción de la Comunidad de Madrid. Precio particularizado para el Área 3.
</t>
  </si>
  <si>
    <t xml:space="preserve">04.09        </t>
  </si>
  <si>
    <t>Grifería empotrable para lavabo ROCA ONA ACERO INOXIDABLE</t>
  </si>
  <si>
    <t xml:space="preserve">Grifería empotrada mezclador para lavabo, ROCA ONA, 2 AGUJEROS, 1 BOCA APARIENCIA ACERO INOX, caño 180mm, con sifón botella horizontal STILLO compacto lavabo 1 1/4", cromo diámetro 300mm y válvula de desagüe STILLO PLANO 65X1 1/4" CLICK CLACK.Totalmente instalado y conexionado, i/p.p. de pequeño material. Base de precios de la Construcción de la Comunidad de Madrid. Precio particularizado para el Área 3.
</t>
  </si>
  <si>
    <t xml:space="preserve">04.10        </t>
  </si>
  <si>
    <t>BARRA CON APOYO TRES PUNTOS MINUSV DUCHA</t>
  </si>
  <si>
    <t xml:space="preserve">SUMINISTRO Y COLOCACIÓN DE BARRA APOYO CON TRES PUNTOS INOX  BRILLO
</t>
  </si>
  <si>
    <t xml:space="preserve">04.11        </t>
  </si>
  <si>
    <t>MONTAJES MAMPARAS DE DUCHA CABINAS</t>
  </si>
  <si>
    <t xml:space="preserve">MONTAJE MAMPARA DUCHA
</t>
  </si>
  <si>
    <t xml:space="preserve">04.12        </t>
  </si>
  <si>
    <t>BANCO DE 80CM PARA CABINAS</t>
  </si>
  <si>
    <t xml:space="preserve">SUMINISTRO DE UNIDAD DE BANCO DE 80X40CM PARA CABINAS
</t>
  </si>
  <si>
    <t>04</t>
  </si>
  <si>
    <t xml:space="preserve">05           </t>
  </si>
  <si>
    <t>ELECTRICIDAD E ILUMINACIÓN</t>
  </si>
  <si>
    <t xml:space="preserve">05.01        </t>
  </si>
  <si>
    <t>ml</t>
  </si>
  <si>
    <t>LUMINARIA CUADRADA LED SUPERFICIE SALA, RGB, PARA SUSPENDER 36W</t>
  </si>
  <si>
    <t xml:space="preserve">05.02        </t>
  </si>
  <si>
    <t>Foco empotr diam. 120mm orientab 350º blanco 40W LED 3000K IP65</t>
  </si>
  <si>
    <t xml:space="preserve">05.03        </t>
  </si>
  <si>
    <t>Luminaria led suspendida sobre mostrador L=2m 3000ºK</t>
  </si>
  <si>
    <t xml:space="preserve">05.04        </t>
  </si>
  <si>
    <t>Foco empotr diam. 120mm orientab 350º color negro 40W LED 3000K</t>
  </si>
  <si>
    <t xml:space="preserve">05.06        </t>
  </si>
  <si>
    <t>Tira led c/perfil alum+difusor perimetro sala,21W led 3000K</t>
  </si>
  <si>
    <t xml:space="preserve">05.07        </t>
  </si>
  <si>
    <t>PUNTO LUZ SENCILLO GAMA BÁSICA</t>
  </si>
  <si>
    <t xml:space="preserve">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básica, con acabado en blanco / color básico estándar. Totalmente montado e instalado; i/p.p. de caja de mecanismo universal con tornillos, conexiones y medios auxiliares (excepto elevación y/o transporte). Conforme a REBT: ITC-BT-19, ITC-BT-20, ITC-BT-21 e ITC-BT-25 a 27 ó ITC-BT-28 (s/uso), a NTE-IEB y a normas UNE-EN 60669-1:2018 y UNE-EN 60669-1:2018/AC:2020-02. Materiales con marcado CE y Declaración de Prestaciones (CPR) según Reglamento Europeo (UE) 305/2011. Base de precios de la Construcción de la Comunidad de Madrid. Precio particularizado para el Área 3.
</t>
  </si>
  <si>
    <t xml:space="preserve">05.08        </t>
  </si>
  <si>
    <t>BASE DE ENCHUFE 16A GAMA BÁSICA</t>
  </si>
  <si>
    <t xml:space="preserve">Base de enchufe con toma de tierra de 16A, de sistema Schüko universal, realizada con tubo PVC corrugado reforzado libre de halógenos M20 mm, cableado formado por conductores unipolares de cobre aislados para una tensión nominal de 450/750V de tipo H07Z1-K (AS) B2ca-s1a,d1,a1 de 2,5 mm2 de sección, mecanismo de base de enchufe de 16A de gama básica, con acabado en blanco / color básico estándar. Totalmente montado e instalado; i/p.p. de caja de mecanismo universal con tornillos, conexiones y medios auxiliares (excepto elevación y/o transporte). Conforme a REBT: ITC-BT-19, ITC-BT-20, ITC-BT-21 e ITC-BT-25 a 27 ó ITC-BT-28 (s/uso), a NTE-IEB y a norma UNE 20315-1-1:2017. Materiales con marcado CE y Declaración de Prestaciones (CPR) según Reglamento Europeo (UE) 305/2011. Base de precios de la Construcción de la Comunidad de Madrid. Precio particularizado para el Área 3.
</t>
  </si>
  <si>
    <t xml:space="preserve">05.09        </t>
  </si>
  <si>
    <t>Punto de luz para logo tras mostrador, zonas con chapa, etc...</t>
  </si>
  <si>
    <t xml:space="preserve">05.10        </t>
  </si>
  <si>
    <t>LUMIN.ESTANCA DIF.ACRÍLIC.2x18 W.AF</t>
  </si>
  <si>
    <t xml:space="preserve">Luminaria estanca, en material plástico de 2x18 W. con protección IP66 clase I, cuerpo de poliéster reforzado con fibra de vidrio, difusor acrílico.Fijación del difusor a la carcasa sin clips gracias a un innovador concepto con puntos de fijación integrados. Equipo eléctrico formado por reactancias, condensadores, portalámparas, cebadores, lámparas fluorescentes nueva generación y bornes de conexión. Instalada, incluyendo replanteo, accesorios de anclaje y conexionado.
</t>
  </si>
  <si>
    <t xml:space="preserve">05.11        </t>
  </si>
  <si>
    <t>INSTALACION Y CONEXIONADO DE LUMINARIAS</t>
  </si>
  <si>
    <t xml:space="preserve">05.12        </t>
  </si>
  <si>
    <t>DERIVACIÓN INDIVIDUAL TRIFÁSICA 5x16 mm2 LIBRE DE HALOGENOS</t>
  </si>
  <si>
    <t xml:space="preserve">Cableado de Derivación Individual (DI) de abastecimiento eléctrico, en sistema trifásico, formado por conductor multipolar de cobre aislado para una tensión nominal de 0,6/1kV de tipo RZ1-K (AS) B2ca-s1b,d1,a1 de 5x16 mm2 de sección, no propagador de la llama ni del incendio, con baja opacidad de humos y bajo índice de acidez de los gases de la combustión, y cable de hilo de mando en color rojo de 1x1,5 mm2; instalado sobre canalización (no incluida). Totalmente realizado, i/p.p. de conexiones. Conforme a REBT, ITC-BT-15, NTE-IEB, UNE-HD 60364-1:2009 y UNE-HD 60364-1:2009/A11:2018. Cableado conforme UNE-EN 60332-1-2-3 y UNE 21123-4:2017. Materiales con marcado CE y Declaración de Prestaciones (CPR) según Reglamento Europeo (UE) 305/2011. Base de precios de la Construcción de la Comunidad de Madrid. Precio particularizado para el Área 3.
</t>
  </si>
  <si>
    <t xml:space="preserve">05.13        </t>
  </si>
  <si>
    <t>CUADRO GENERAL B.T. PL. BAJA SEGUN ESQUEMA</t>
  </si>
  <si>
    <t xml:space="preserve">05.14        </t>
  </si>
  <si>
    <t>CIRCUITO MONOF. POTENCIA 10 A. LIBRE HALOGENOS</t>
  </si>
  <si>
    <t xml:space="preserve">Circuito alumbrado realizado con tubo PVC corrugado M 20/gp5, conductores de cobre rígido de 1,5 mm2, aislamiento VV 750 V., en sistema monofásico (fase y neutro), incluido p./p. de cajas de registro y regletas de conexión.
</t>
  </si>
  <si>
    <t xml:space="preserve">05.15        </t>
  </si>
  <si>
    <t>CIRCUITO MONOF. POTENCIA 15 A. LIBRE HALOGENOS</t>
  </si>
  <si>
    <t xml:space="preserve">Circuito usos varios realizado con tubo PVC corrugado M 25/gp5, conductores de cobre rígido de 2,5 mm2, aislamiento VV 750 V., en sistema monofásico (fase neutro y tierra), incluido p./p. de cajas de registro y regletas de conexión.
</t>
  </si>
  <si>
    <t xml:space="preserve">05.16        </t>
  </si>
  <si>
    <t>CIRCUITO MONOF. POTENCIA 15 A. Circuito extractor vestuario+sala</t>
  </si>
  <si>
    <t xml:space="preserve">05.17        </t>
  </si>
  <si>
    <t>CIRCUITO MONOF. POTENCIA 15 A. RESERVA</t>
  </si>
  <si>
    <t xml:space="preserve">Circuito recuperador de calor realizado con tubo PVC corrugado M 25/gp5, conductores de cobre rígido de 2,5 mm2, aislamiento VV 750 V., en sistema monofásico (fase neutro y tierra), incluido p./p. de cajas de registro y regletas de conexión.
</t>
  </si>
  <si>
    <t xml:space="preserve">05.18        </t>
  </si>
  <si>
    <t>CIRCUITO TRIF. POTENCIA 25 A.</t>
  </si>
  <si>
    <t xml:space="preserve">Circuito de potencia para una intensidad máxima de 25 A. o una potencia de 13 kW.  Constituido por cinco conductores (tres fases, neutro y tierra) de cobre de 6 mm2 de sección y aislamiento tipo W 750 V.  Montado bajo canaleta de PVC de 20x50 mm., incluyendo ángulos y accesorios de montaje.
</t>
  </si>
  <si>
    <t xml:space="preserve">05.19        </t>
  </si>
  <si>
    <t>BANDEJA DE REJILLA 100x300 mm C7</t>
  </si>
  <si>
    <t xml:space="preserve">Bandeja de rejilla de acero galvanizado de 100x300 mm, sin separadores, con borde redondeado, continuidad eléctrica garantizada, resistente a la corrosión Clase 7, con 70 micras de espesor de galvanizado en caliente, para montar en techo o en pared. Totalmente montada, según REBT, ITC-BT-21 y NTE-IEB. Base de precios de la Construcción de la Comunidad de Madrid. Precio particularizado para el Área 3.
</t>
  </si>
  <si>
    <t xml:space="preserve">05.20        </t>
  </si>
  <si>
    <t>CIE INSTALACION ELECTRICA</t>
  </si>
  <si>
    <t xml:space="preserve">05.21        </t>
  </si>
  <si>
    <t>PUNTO LUZ ADICIONAL</t>
  </si>
  <si>
    <t xml:space="preserve">Punto de luz adicional, realizado con tubo PVC corrugado reforzado libre de halógenos M16 mm, y cableado formado por conductores unipolares de cobre aislados para una tensión nominal de 450/750V de tipo H07Z1-K (AS) B2ca-s1a,d1,a1 de 1,5 mm2 de sección, sin mecanismo. Totalmente montado e instalado; i/p.p. de caja de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
</t>
  </si>
  <si>
    <t xml:space="preserve">05.22        </t>
  </si>
  <si>
    <t>PUNTO LUZ SENCILLO SERIE 270 SIMON NEGRO MATE</t>
  </si>
  <si>
    <t xml:space="preserve">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alta, con acabado en blanco / color básico estándar. Totalmente montado e instalado; i/p.p. de caja de mecanismo universal con tornillos SERIE 270 SIMON NEGRO MATE,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
</t>
  </si>
  <si>
    <t xml:space="preserve">05.23        </t>
  </si>
  <si>
    <t>PUNTO TIMBRE GAMA ALTA ZUMBADOR SENCILLO</t>
  </si>
  <si>
    <t xml:space="preserve">Punto de timbre con zumbador sencillo, realizado con tubo PVC corrugado reforzado libre de halógenos M16 mm, cableado formado por conductores unipolares de cobre aislados para una tensión nominal de 450/750V de tipo H07Z1-K (AS) B2ca-s1a,d1,a1 de 1,5 mm2 de sección, mecanismo de pulsador unipolar, y zumbador sencillo de gama alta, con acabado en blanco / color básico estándar. Totalmente montado e instalado; i/p.p. de cajas de mecanismo universal con tornillos,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
</t>
  </si>
  <si>
    <t xml:space="preserve">05.24        </t>
  </si>
  <si>
    <t>ENCHUFE 16A SERIE SIMON 270 NEGRO MATE</t>
  </si>
  <si>
    <t xml:space="preserve">Base de enchufe con toma de tierra de 16A, de sistema Schüko universal, SERIE 270 SIMON NEGRO MATE, realizada con tubo PVC corrugado reforzado libre de halógenos M20 mm, cableado formado por conductores unipolares de cobre aislados para una tensión nominal de 450/750V de tipo H07Z1-K (AS) B2ca-s1a,d1,a1 de 2,5 mm2 de sección, mecanismo de base de enchufe de 16A de gama alta, con acabado en blanco / color básico estándar. Totalmente montado e instalado; i/p.p. de caja de mecanismo universal con tornillos, conexiones y medios auxiliares (excepto elevación y/o transporte). Conforme a REBT: ITC-BT-19, ITC-BT-20, ITC-BT-21 e ITC-BT-25 a 27 ó ITC-BT-28 (s/uso), NTE-IEB y norma UNE 20315-1-1:2017. Materiales con marcado CE y Declaración de Prestaciones (CPR) según Reglamento Europeo (UE) 305/2011. Base de precios de la Construcción de la Comunidad de Madrid. Precio particularizado para el Área 3.
</t>
  </si>
  <si>
    <t xml:space="preserve">05.25        </t>
  </si>
  <si>
    <t>TOMA DRJ 45</t>
  </si>
  <si>
    <t xml:space="preserve">Toma RJ45 para datos, realizada con tubo PVC corrugado reforzado libre de halógenos M20 mm, cableado telefónico de cobre de 2 pares (4x0,5 mm2), y mecanismo de base de toma de teléfono gama alta, con acabado en blanco / color básico estándar. Totalmente montado e instalado; i/p.p. de caja de mecanismo universal con tornillos, conexiones y medios auxiliares (excepto elevación y/o transporte). Conforme al Reglamento regulador de las infraestructuras comunes de telecomunicaciones (R.D. 346/2011) y su Orden de desarrollo ITC/1644/2011 y a NTE-IAT. Materiales con marcado CE y Declaración de Prestaciones (CPR) según Reglamento Europeo (UE) 305/2011. Base de precios de la Construcción de la Comunidad de Madrid. Precio particularizado para el Área 3.
</t>
  </si>
  <si>
    <t xml:space="preserve">05.26        </t>
  </si>
  <si>
    <t>TOMA USB</t>
  </si>
  <si>
    <t xml:space="preserve">TOMA USB realizada con canalización bajo tubo PVC corrugado de M 20/gp5 y guía de alambre galvanizado, incluyendo caja de registro, caja de mecanismo universal con tornillos, salida de cables gama alta, totalmente montados e instalados.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
</t>
  </si>
  <si>
    <t xml:space="preserve">05.28        </t>
  </si>
  <si>
    <t>INSTALACION DE TELECOMUNICACIONES PARA EL LOCAL</t>
  </si>
  <si>
    <t xml:space="preserve">05.29        </t>
  </si>
  <si>
    <t>KIT EMERGENCIA ASEO ADAPTADO</t>
  </si>
  <si>
    <t xml:space="preserve">05.30        </t>
  </si>
  <si>
    <t>INSTALACION DE CANALIZACION SONIDO</t>
  </si>
  <si>
    <t xml:space="preserve">05.31        </t>
  </si>
  <si>
    <t>CAJA SUPERFICIE 4 RED+MOD.RJ</t>
  </si>
  <si>
    <t xml:space="preserve">Suministro y colocación de caja superficie para pared para 3 mód. dobles de medidas 115x186x63 fabricada en ABS y policarbonato modelo CA3S (incluye cubeta, marco y separador energía-datos), de color a elegir y formada por 4 tomas schuko 2P+TT 16A para red con led y obturador y placa de 1 a 4 conectores RJ11-RJ45, precableada en fábrica con regletas, incluyendo igualmente desde el cuadro de planta, conductor de cobre RV 0,6/1 kV de 3x4 mm2 en acometida a caja i/p.p. linea general hasta cuadro; p.p. de bandeja de PVC por falso suelo o pared de 185x60 mm. en generales y bandeja de PVC con tapa de 100x50 mm. en ramales con sus soportes, curvas..etc. Totalmente instalada, conectada y funcionando.
</t>
  </si>
  <si>
    <t>05</t>
  </si>
  <si>
    <t xml:space="preserve">06           </t>
  </si>
  <si>
    <t>CLIMATIZACIÓN Y VENTILACIÓN</t>
  </si>
  <si>
    <t xml:space="preserve">06.01        </t>
  </si>
  <si>
    <t>EXTRACTOR S&amp;P, NEOLINEO 350/V Q=2050m3/h</t>
  </si>
  <si>
    <t xml:space="preserve">Suministro e instalación de estructura de sustentación de equipo de climatización a forjado existente mediante dos IPN140 de 6 metros de longiud cada una y 4 amortiguadores de 70 kg con chapas de anclaje 250x250x10mm a vigas de hormigón existentes
</t>
  </si>
  <si>
    <t xml:space="preserve">06.02        </t>
  </si>
  <si>
    <t>REJILLA DE AIRE 625x125 mm SOBRE CONDUCTO DE CHAPA VISTO</t>
  </si>
  <si>
    <t xml:space="preserve">06.03        </t>
  </si>
  <si>
    <t>REJILLA DE 325x125, LAMA ORIENTABLE C/REG ALUMINIO EXT.</t>
  </si>
  <si>
    <t xml:space="preserve">SUMINISTRO REJILLA EXTRACCION AIRE, 300x200 mm, LAMA SIMPLE EN ALUMINIO
EXTRUIDO, REGULACION, PARA CONDUCTO CIRCULAR, C/ MARCO DE MONTAJE Y REGULACION
</t>
  </si>
  <si>
    <t xml:space="preserve">06.04        </t>
  </si>
  <si>
    <t>CONEXION A REJILLAS EXISTENTES EN LAS 2 FACHADAS</t>
  </si>
  <si>
    <t xml:space="preserve">06.06        </t>
  </si>
  <si>
    <t>SUMINISTRO BOCA EXTRACCION ASEO PVC d=100mm</t>
  </si>
  <si>
    <t xml:space="preserve">Suministro,montajeypuestaenservicioderecuperadordecalor,paralarenovacióndeaire.Caudal nominalde1.000m3/h.filtraciónF7//F7+F8.incluyecontrolcableado.Totalmenteinstalado,incluso p.p.deaccesoriosauxiliaresdemontaje
</t>
  </si>
  <si>
    <t xml:space="preserve">06.07        </t>
  </si>
  <si>
    <t>COND. FLEXIBLE ALUMINIO D=152mm CONEXION A REJILLA</t>
  </si>
  <si>
    <t xml:space="preserve">Conducto flexible de 152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
</t>
  </si>
  <si>
    <t xml:space="preserve">06.08        </t>
  </si>
  <si>
    <t>COND. FLEXIBLE ALUMINIO D=102mm CONEXION A BOCA DE EXTRACCION</t>
  </si>
  <si>
    <t xml:space="preserve">Conducto flexible de 102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
</t>
  </si>
  <si>
    <t xml:space="preserve">06.09        </t>
  </si>
  <si>
    <t>REINSTALACION DE LA UNIDAD EXTERIOR EXISTENTE RASC-10HNPE</t>
  </si>
  <si>
    <t xml:space="preserve">El local cuenta con una instalación de climatización formada por una unidad exterior HITACHI RASC-10HNPE y 6 cassettes RCI-3FSN4 con sus correspondientes termostatos.
Se proyecta reinstalar el equipo instalandolo sobre estructura instalada sobre el cuarto de acs en planta sótano.
Se comprobará el estado actual del equipo que estaba funcionando hasta hace 1 mes, y el de los 6 cassettes que se desmontarán para insonorizar el local y se volverán a instalar en la situación que se indica en planos.
</t>
  </si>
  <si>
    <t xml:space="preserve">06.10        </t>
  </si>
  <si>
    <t>CONDUCTO CLIMAVER PLUS R</t>
  </si>
  <si>
    <t xml:space="preserve">m2 Conducto autoportante para la distribución de aire climatizado ejecutado en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
</t>
  </si>
  <si>
    <t xml:space="preserve">06.11        </t>
  </si>
  <si>
    <t>REINSTALACION CASSETTE TECHO HITACHI RCI-3.0FSN4 C/TERMOSTATO</t>
  </si>
  <si>
    <t xml:space="preserve">06.12        </t>
  </si>
  <si>
    <t>INSTALACION, CARGA REFRIGERANTE Y PUESTA EN FUNCIONAMIENTO EQUIP</t>
  </si>
  <si>
    <t xml:space="preserve">06.13        </t>
  </si>
  <si>
    <t>CONDUCTO CLIMAVER A2 NETO</t>
  </si>
  <si>
    <t xml:space="preserve">Conducto autoportante para la distribución de aire climatizado ejecutado en lana de vidrio de alta densidad revestido por exterior con un complejo triplex formado por lámina de aluminio visto, refuerzo de malla de vidrio y kraftt, por el interior incorpora un velo de vidrio, aporta altos rendimientos térmicos y acústicos, reacción al fuego M1 y clasificación F0 al índice de humos, i/p.p. de corte, ejecución, codos, embocaduras, derivaciones, elementos de fijación, sellado de uniones con cinta Climaver de aluminio, medios auxiliares y costes indirectos, totalmente instalado según normas UNE y NTE-ICI-22.
</t>
  </si>
  <si>
    <t xml:space="preserve">06.14        </t>
  </si>
  <si>
    <t>CONDUCTO CHAPA 0,8 mm</t>
  </si>
  <si>
    <t xml:space="preserve">Canalización de aire realizada con chapa de acero galvanizada de 0,8 mm de espesor, i/embocaduras, derivaciones, elementos de fijación y piezas especiales, homologado, instalado, según normas UNE y NTE-ICI-23. Base de precios de la Construcción de la Comunidad de Madrid. Precio particularizado para el Área 3.
</t>
  </si>
  <si>
    <t xml:space="preserve">06.16        </t>
  </si>
  <si>
    <t>ESTRUCTURA SUSTENTACION EQUIPO CLIMA A FORJADO</t>
  </si>
  <si>
    <t>06</t>
  </si>
  <si>
    <t xml:space="preserve">07           </t>
  </si>
  <si>
    <t>CARPINTERÍA DE ALUMINIO</t>
  </si>
  <si>
    <t xml:space="preserve">07.01        </t>
  </si>
  <si>
    <t>CARPINTERÍA DE FACHADA VIA CMPLUTENSE+VESTIBULO ENTRADA</t>
  </si>
  <si>
    <t xml:space="preserve">SUMINISTRO Y MONTAJE DE CARPINTERÍA DE ALUMINIO NEGRO MATE  SEGÚN PLANOS  DE PROYECTO, CON VIDRIOS, FORMANDO EL VESTIBULO DE ENTRADA, SEGÚN NDICACIÓNES COLOCADO EN OBRA PARA LAS SIGUIENTES UNIDADES :
1 UNIDAD DE 1.580X3000, 
1 UNIDAD DE 5.720X3.350, FIJO + puerta de hoja 900mm, CON UNA DIVISION VERTICAL Y OTRA HORIZONTAL, TODO ACRISTALADO CON DOBLE CRISTAL LAMINAR 4+4-10-4+4 LAMINAR. INTERIOR LOCAL.
1 UNIDAD DE 1.610X3.350, FIJO + PUERTA FORMADA POR DOS HOJAS PRACTICABLES CON CERRADURA Y TIRADORES MODELO STYLE POR AMBOS LADOS EN 
LA PUERTA.P RI NCIP AL , CIERRA PUERTAS CON BRAZO RETENEDOR, FIJOS EN LA PARTE SUPERIOR Y LATERAL, TODO ACRISTALADO CON DOBLE DOBLE 
CRISTAL LAMINAR4+4-10-4+4 LAMINAR
1 UNIDAD DE 1.610X3.350, FIJO + puerta de hoja 900mm, CON UNA DIVISION VERTICAL Y OTRA HORIZONTAL, TODO ACRISTALADO CON DOBLE CRISTAL LAMINAR 4+4-10-4+4 LAMINAR. INTERIOR LOCAL.
LA FACHADA PRINCIPAL A VIA COMPLUTENSE, EN SU CONJUNTO, CONSERVARÁ EL RETRANQUEO QUE TIENE Y EL CIERRE EXISTENTE.
</t>
  </si>
  <si>
    <t>07</t>
  </si>
  <si>
    <t xml:space="preserve">08           </t>
  </si>
  <si>
    <t>CARPINTERÍA METÁLICA</t>
  </si>
  <si>
    <t xml:space="preserve">08.01        </t>
  </si>
  <si>
    <t>MARCO DE HIERRO LACADO AL HORNO EN NEGRO PARA ESPEJO 200x70cm</t>
  </si>
  <si>
    <t xml:space="preserve">08.02        </t>
  </si>
  <si>
    <t>perfil negro de remate en paredes</t>
  </si>
  <si>
    <t xml:space="preserve">perfil negro de remate de Ceramicos, elegidos con tribeka y propiedad.
</t>
  </si>
  <si>
    <t xml:space="preserve">08.03        </t>
  </si>
  <si>
    <t>PUERTA METALICA 1H 80x210 cm</t>
  </si>
  <si>
    <t xml:space="preserve">Puerta practicable de perfiles metálicos, con refuerzos interiores de acero galvanizado, con eje vertical, de 80x210 cm de medidas totales, compuesta por cerco, hoja con zócalo inferior ciego de 30 cm, y herrajes bicromatados de colgar y de seguridad, instalada sobre precerco de aluminio y ajustada, incluso p.p. de medios auxiliares. Base de precios de la Construcción de la Comunidad de Madrid. Precio particularizado para el Área 3.
</t>
  </si>
  <si>
    <t>08</t>
  </si>
  <si>
    <t xml:space="preserve">09           </t>
  </si>
  <si>
    <t>CARPINTERÍA DE MADERA Y FENOLICOS</t>
  </si>
  <si>
    <t xml:space="preserve">09.01        </t>
  </si>
  <si>
    <t>PUERTA BATIENTE FENOLICO VESTUARIOS Y CUARTOS VARIOS</t>
  </si>
  <si>
    <t xml:space="preserve">Suministro y colocacion de puerta batiente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
Esta contemplado el transporte desde alicante.
Terminacion MADERA ROBLE.
</t>
  </si>
  <si>
    <t xml:space="preserve">09.02        </t>
  </si>
  <si>
    <t>MAMPARA DUCHA CABINA VESTUARIO</t>
  </si>
  <si>
    <t xml:space="preserve">SUMINISTRO E INSTALACIÓN DE:
06.1 - MAMPARA DE CRISTAL CON PERFIL 
METALICO DE COLOR NEGRO 20x20mm.
CON FIJO DE 100mm + PUERTA CORREDERA
APERTURA A DERECHA DE 700mm + FIJO DE
600mm. Y TODOS LOS SISTEMAS DE ANCLAJE
Y SELLADO NECESARIOSH. 2000mm
</t>
  </si>
  <si>
    <t xml:space="preserve">09.03        </t>
  </si>
  <si>
    <t>MOSTRADOR ENTRADA SEGUN DISEÑO TRIBEKA</t>
  </si>
  <si>
    <t xml:space="preserve">09.04        </t>
  </si>
  <si>
    <t>FRENTE DE CABINAS FENOLICO</t>
  </si>
  <si>
    <t xml:space="preserve">Suministro y colocacion de frente de cabina fabricadas en tablero compacto fenolico de 12mm de espesor.
Cantos rectos y galce en cierre, divisoria en cantos rectos, cierre muletilla con indicador de libre/
ocupado en aluminio acabado inox. Pomos y bisagras en acero inox. De suelo a techo, altura techo
contemplada. 2,50m.
LONGITUD = 3,34 X 2,50 METROS
Esta contemplado el transporte desde alicante.
Terminacion MADERA ROBLE.
</t>
  </si>
  <si>
    <t xml:space="preserve">09.05        </t>
  </si>
  <si>
    <t>ARMARIO ESTANTERÍA TRASERA RECEPCION 200x50x110 cm</t>
  </si>
  <si>
    <t xml:space="preserve">Armario con estantes, puertas, formado por dos módulos de 100cm de ancho, 50cm de fondo y 110 cm de altura, color negro, fabricado en tablero aglomerado revestido en chapa con acabado madera en color negro.  Base de precios de la Construcción de la Comunidad de Madrid. Precio particularizado para el Área 3.
</t>
  </si>
  <si>
    <t xml:space="preserve">09.06        </t>
  </si>
  <si>
    <t>TABLERO DE DM PARA SOPORTE DE ESPEJO VESTUARIO 170X90x1,9 cm</t>
  </si>
  <si>
    <t>09</t>
  </si>
  <si>
    <t xml:space="preserve">10           </t>
  </si>
  <si>
    <t>CONTRAINCENDIOS</t>
  </si>
  <si>
    <t xml:space="preserve">10.02        </t>
  </si>
  <si>
    <t>SEÑAL 297 X 105 MM PVC "SALIDA (ESTRECHA)" CLASE A EV294L</t>
  </si>
  <si>
    <t xml:space="preserve">10.03        </t>
  </si>
  <si>
    <t>SEÑAL 320 X 160 MM PVC "MUÑECO PUERTA SALIDA IZQUIERDA" CLASE A</t>
  </si>
  <si>
    <t xml:space="preserve">10.04        </t>
  </si>
  <si>
    <t>SEÑAL 210 X 210 MM PVC "EXTINTOR"</t>
  </si>
  <si>
    <t xml:space="preserve">10.05        </t>
  </si>
  <si>
    <t>EXTINTOR PORTÁTIL POLVO ABC 6 kg EFICACIA 27A 183B C</t>
  </si>
  <si>
    <t xml:space="preserve">Extintor de polvo químico polivalente ABC, de 6 kg de agente extintor, de eficacia 27A 183B C; equipado con soporte, manguera de caucho flexible con revestimiento de poliamida negra y difusor tubular, y manómetro comprobable. Cuerpo del extintor en chapa de acero laminado AP04, con acabado en pintura de poliéster resistente a la radiación UV. Peso total del equipo aprox. 9,22 kg. Conforme a Norma UNE-EN 3-7:2004+A1:2008, con marcado CE y certificado AENOR. Totalmente montado. Medida la unidad instalada. Base de precios de la Construcción de la Comunidad de Madrid. Precio particularizado para el Área 1.
</t>
  </si>
  <si>
    <t xml:space="preserve">10.06        </t>
  </si>
  <si>
    <t>EXTINTOR PORTÁTIL CO2 5 kg ENVASE ACERO</t>
  </si>
  <si>
    <t xml:space="preserve">Extintor de CO2, de 5 kg de agente extintor, de eficacia 89B; equipado con soporte y manguera flexible con trompa. Cuerpo del extintor en chapa de acero, con acabado en pintura de poliéster resistente a la radiación UV. Peso total del equipo aprox. 14 kg. Conforme a Norma UNE-EN 3, con marcado CE y certificado AENOR. Totalmente montado. Medida la unidad instalada. Base de precios de la Construcción de la Comunidad de Madrid. Precio particularizado para el Área 1.
</t>
  </si>
  <si>
    <t xml:space="preserve">10.07        </t>
  </si>
  <si>
    <t>BLQ.AUT.EMERG.DAISALUX NOVA 2N7 255 LUM</t>
  </si>
  <si>
    <t xml:space="preserve">Bloque autónomo de emergencia IP44 IK 04, de superficie, empotrado o estanco (caja estanca: IP66 IK08), de 255 Lúm.  con lámpara de emergencia FL. 8W, con caja de empotrar blanca o negra, con difusor transparente o biplano opal. Piloto testigo de carga LED blanco. Autonomía 2 horas. Equipado con batería Ni-Cd estanca de alta temperatura. Base y difusor construidos en policarbonato. Opción de telemando. Construido según normas UNE 20-392-93 y UNE-EN 60598-2-22. Instalado incluyendo replanteo, accesorios de anclaje y conexionado.
</t>
  </si>
  <si>
    <t xml:space="preserve">10.08        </t>
  </si>
  <si>
    <t>BLQ.AUT.EMERG.DAISALUX HYDRA 3N4 125 LUM</t>
  </si>
  <si>
    <t xml:space="preserve">Bloque autónomo de emergencia IP42 IK 04, de superficie, semiempotrado pared, enrasado pared/techo, banderola o estanco (caja estanca: IP66 IK08) de 125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Autonomía 3 horas. Equipado con batería Ni-Cd estanca de alta temperatura. Opción de telemando. Construido según normas UNE 20-392-93 y UNE-EN 60598-2-22. Instalado incluyendo replanteo, accesorios de anclaje y conexionado.
</t>
  </si>
  <si>
    <t xml:space="preserve">10.09        </t>
  </si>
  <si>
    <t>BLQ.AUT.EMERG.DAISALUX HYDRA N2 95 LUM ESTANCA</t>
  </si>
  <si>
    <t xml:space="preserve">Bloque autónomo de emergencia IP42 IK 04, de superficie, semiempotrado pared, enrasado pared/techo, banderola o estanco (caja estanca: IP66 IK08) de 95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Autonomia 1 hora. Equipado con batería Ni-Cd estanca de alta temperatura. Opción de telemando. Construido según normas UNE 20-392-93 y UNE-EN 60598-2-22. Instalado incluyendo replanteo, accesorios de anclaje y conexionado.
</t>
  </si>
  <si>
    <t>10</t>
  </si>
  <si>
    <t xml:space="preserve">11           </t>
  </si>
  <si>
    <t>PINTURAS</t>
  </si>
  <si>
    <t xml:space="preserve">11.01        </t>
  </si>
  <si>
    <t>PARED PINTADA NCS 2005 Y20R, ACABADO MATE H.1300mm Y TECHOS</t>
  </si>
  <si>
    <t xml:space="preserve">PAREDES Y TECHOS REVESTIDOS CON PINTURA LAVABLE DE ALTA CALIDAD EN NCS 2005
Y20R, ACABADO MATE EN PAREDES Y TECHOS ZONA VESTUARIOS Y CUARTOS SEGUN DISEÑO TRIBEKA
</t>
  </si>
  <si>
    <t xml:space="preserve">11.02        </t>
  </si>
  <si>
    <t>PARED PINTADA NCS S 8000 N, ACABADO MATE</t>
  </si>
  <si>
    <t xml:space="preserve">PAREDES Y TECHOS REVESTIDOS CON PINTURA
LAVABLE DE ALTA CALIDAD EN NCS S 8000 N, ACABADO MATE EN PAREDES DE SALA DE ENTRENAMIENTO, TECHO SALA DE ENTRENAMIENTO, TECHO VESTIBULO DE ENTRADA Y SUS PAREDES, SEGUN DISEÑO TRIBEKA
</t>
  </si>
  <si>
    <t xml:space="preserve">11.03        </t>
  </si>
  <si>
    <t>PARED REVESTIDA CON PINTURA S/D TRIBEKA ZONAS SIN VIROC NI CHAPA</t>
  </si>
  <si>
    <t xml:space="preserve">PARED REVESTIDA CON PINTURA
LAVABLE DE ALTA CALIDAD EN NCS S
8000 N, ACABADO MATE H.400mm A
EXCEPCION DE LAS PAREDES CON CHAPA
</t>
  </si>
  <si>
    <t xml:space="preserve">11.04        </t>
  </si>
  <si>
    <t>ESMALTE SINTÉTICO S/METAL GALVANIZADO C/GRIS</t>
  </si>
  <si>
    <t xml:space="preserve">Pintura al esmalte sintético color gris, dos manos sobre carpintería de chapa galvanizada o aluminio y metales no férricos, i/limpieza, desengrasado manual, imprimación de wash primer y acabado con esmalte. Base de precios de la Construcción de la Comunidad de Madrid. Precio particularizado para el Área 3.
</t>
  </si>
  <si>
    <t>11</t>
  </si>
  <si>
    <t xml:space="preserve">12           </t>
  </si>
  <si>
    <t>SEGURIDAD Y SALUD</t>
  </si>
  <si>
    <t xml:space="preserve">12.01        </t>
  </si>
  <si>
    <t>pa</t>
  </si>
  <si>
    <t xml:space="preserve">PA. SEGURIDAD Y SALUD, ENTREGA DE EPIS, ACONDICIONAMIENTO DE ASEO CON INODORO Y LAVABO EN OBRA.
</t>
  </si>
  <si>
    <t xml:space="preserve">12.02        </t>
  </si>
  <si>
    <t>EVALUACIÓN DE RIESGOS</t>
  </si>
  <si>
    <t xml:space="preserve">ELEBORACIÓN DE PLAN DE SEGURIDAD Y SALUD.
*OJO COORDINACIÓN DE SEGURIDAD Y SALUD NO INCLUIDA, PENDIENTE DE DEFINIR QUIEN SE ENCARGA DE DICHO TRABAJO.
</t>
  </si>
  <si>
    <t xml:space="preserve">12.03        </t>
  </si>
  <si>
    <t>GESTION DE RESIDUOS</t>
  </si>
  <si>
    <t>12</t>
  </si>
  <si>
    <t xml:space="preserve">13           </t>
  </si>
  <si>
    <t>VARIOS Y SEÑALETICA</t>
  </si>
  <si>
    <t xml:space="preserve">13.001       </t>
  </si>
  <si>
    <t>SEÑALETICA PEGADA EN PUERTA DE ENTRADA</t>
  </si>
  <si>
    <t xml:space="preserve">13002        </t>
  </si>
  <si>
    <t>LETRAS ENTRADA S/D TRIBEKA</t>
  </si>
  <si>
    <t xml:space="preserve">13.003       </t>
  </si>
  <si>
    <t>LETRAS SOBRE CHAPA ENCIMA DE BANCO INTERIOR S/D TRIBEKA</t>
  </si>
  <si>
    <t xml:space="preserve">13.004       </t>
  </si>
  <si>
    <t>SEÑALETICA PEGADA EN ESPEJO DE BAÑO S/D TRIBEKA</t>
  </si>
  <si>
    <t xml:space="preserve">13.005       </t>
  </si>
  <si>
    <t>SEÑALETICA PEGADA AL MARCO DE LA PUERTA S/D TRIBEKA</t>
  </si>
  <si>
    <t xml:space="preserve">13.006       </t>
  </si>
  <si>
    <t>SEÑALETICA WC S/D TRIBEKA</t>
  </si>
  <si>
    <t xml:space="preserve">13.007       </t>
  </si>
  <si>
    <t>SEÑALETICA DUCHA S/D TRIBEKA</t>
  </si>
  <si>
    <t xml:space="preserve">13.008       </t>
  </si>
  <si>
    <t>MARCO DE METACRILATO TRANSPARENTE INFO GYM TAMAÑO A4</t>
  </si>
  <si>
    <t xml:space="preserve">13.009       </t>
  </si>
  <si>
    <t>VINILO "UNETE A LA FAMILIA DISTRITO" S/D TRIBEKA 270X25 CM</t>
  </si>
  <si>
    <t xml:space="preserve">13.010       </t>
  </si>
  <si>
    <t>MANO DE OBRA INSTALACION SEÑALETICA</t>
  </si>
  <si>
    <t xml:space="preserve">13.011       </t>
  </si>
  <si>
    <t>SEÑAL VESTUARIO ACCESIBLE ALTO RELIEVE 170x85 mm</t>
  </si>
  <si>
    <t xml:space="preserve">Señal de indicación de vestuario accesible; en placa de 170x85 mm de tamaño, con alto relieve y contraste cromático (mayor del 60%), conforme a UNE 170002, con símbolo internacional de accesibilidad (SIA) integrado conforme a UNE 41501; fabricada en material plástico resistente a arañazos y a los rayos UV. Totalmente instalada sobre soporte mediante adhesivo; i/p.p. de replanteo, limpieza y medios auxiliares. Base de precios de la Construcción de la Comunidad de Madrid. Precio particularizado para el Área 3.
</t>
  </si>
  <si>
    <t xml:space="preserve">13.012       </t>
  </si>
  <si>
    <t>SEÑAL SÍMBOLO INTERNACIONAL ACCESIBILIDAD (SIA) ALTO RELIEVE 100</t>
  </si>
  <si>
    <t xml:space="preserve">Señal de símbolo internacional de accesibilidad (SIA), para indicaciones de itinerarios, entradas, elementos o equipamientos accesibles, conforme a UNE 41501:2002; en placa de 100x100 mm de tamaño, con alto relieve y contraste cromático (mayor del 60%), conforme a UNE 170002; fabricada en material plástico resistente a arañazos y a los rayos UV. Totalmente instalada sobre soporte mediante adhesivo; i/p.p. de replanteo, limpieza y medios auxiliares. Conforme a CTE DB SUA y Ley 8/2013, de 26 de junio, de Rehabilitación, Regeneración y Renovación Urbanas. Base de precios de la Construcción de la Comunidad de Madrid. Precio particularizado para el Área 3.
</t>
  </si>
  <si>
    <t xml:space="preserve">13.013       </t>
  </si>
  <si>
    <t>BANDERIN OPACO EN FACHADA 800X600X100cm</t>
  </si>
  <si>
    <t xml:space="preserve">13.014       </t>
  </si>
  <si>
    <t>ROTULO LUMINOSO FACHADA 1870X670X100mm</t>
  </si>
  <si>
    <t xml:space="preserve">13.015       </t>
  </si>
  <si>
    <t>ESPEJO LAVABOS 230X70cm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</si>
  <si>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170X90CM SEGUN DISEÑO TRIBEKA
</t>
  </si>
  <si>
    <t xml:space="preserve">13.016       </t>
  </si>
  <si>
    <t>ENCIMERA DE 230X50cm SEGUN DISEÑO TRIBEKA</t>
  </si>
  <si>
    <t xml:space="preserve">13.017       </t>
  </si>
  <si>
    <t>ESPEJO EN PARED 100X90cm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</si>
  <si>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100X90CM SEGUN DISEÑO TRIBEKA
</t>
  </si>
  <si>
    <t>13</t>
  </si>
  <si>
    <t xml:space="preserve">14           </t>
  </si>
  <si>
    <t>INSONORIZACION</t>
  </si>
  <si>
    <t xml:space="preserve">14.01        </t>
  </si>
  <si>
    <t>AISLAMIENTO TECHO ACUSTICO</t>
  </si>
  <si>
    <t xml:space="preserve">Techo acústico: Se instalará un techo acústico descolgado del forjado original con amortiguadores de baja frecuencia de resonancia al que se fijarán mecánicamente dos placas de yeso laminado standard de 18mm de espesor con una membrana acústica de tipo MAD4 entre ellas (sándwich acústico). Se dejará una cámara de aire de 200mm que se rellenará con 2 lanas minerales de 40kg/m3 y 50mm de espesor. El espesor total acabado de la solución será de 240mm. Todas las instalaciones (electricidad, climatización, etc.) se instalarán por debajo del techo acústico, ancladas a él. 
</t>
  </si>
  <si>
    <t xml:space="preserve">14.02        </t>
  </si>
  <si>
    <t>AISLAMIENTO PAREDES</t>
  </si>
  <si>
    <t xml:space="preserve">En paredes (perimetrales): Se instalará un trasdosado acústico con perfilería autoportante y amortiguadores de baja frecuencia de resonancia a la que se fijarán mecánicamente 2 placas de yeso laminado standard de 18mm de espesor con una membrana acústica de tipo MAD4 entre ellas. Se dejará una cámara de aire de 100mm que se rellenará con 2 lanas de roca de 40kg/m3 y 50mm de espesor. El espesor total acabado de la solución será de 140mm. Todas las instalaciones (electricidad, climatización, etc.) se instalarán por fuera del paramento insonorizado. 
En pilares y pilastras se ejecutará la misma solución que en paredes reduciendo en 50mm la cámara de aire e introduciendo una capa de lana de roca menos. 
</t>
  </si>
  <si>
    <t xml:space="preserve">14.03        </t>
  </si>
  <si>
    <t>AISLAMIENTO SUELO</t>
  </si>
  <si>
    <t xml:space="preserve">Suelo acústico: copoprem de 40mm bajo suelo de caucho
</t>
  </si>
  <si>
    <t xml:space="preserve">14.04        </t>
  </si>
  <si>
    <t>U</t>
  </si>
  <si>
    <t>BASE ESCUADRAS Y TRX</t>
  </si>
  <si>
    <t xml:space="preserve">Instalación de anclajes para escuadra tipo DISTRITO y anclaje de TRX.
</t>
  </si>
  <si>
    <t xml:space="preserve">14.05        </t>
  </si>
  <si>
    <t>PUERTA SEMIACUSTICA 36dB</t>
  </si>
  <si>
    <t>14</t>
  </si>
  <si>
    <t>2655ALCALAES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</si>
</sst>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charset val="1"/>
    </font>
    <font>
      <b/>
      <sz val="10"/>
      <color theme="1"/>
      <name val="Aptos Narrow"/>
      <family val="2"/>
      <charset val="1"/>
    </font>
    <font>
      <b/>
      <sz val="14"/>
      <color theme="1"/>
      <name val="Aptos Narrow"/>
      <family val="2"/>
      <charset val="1"/>
    </font>
    <font>
      <b/>
      <i/>
      <sz val="10"/>
      <color theme="1"/>
      <name val="Aptos Narrow"/>
      <family val="2"/>
      <charset val="1"/>
    </font>
    <font>
      <b/>
      <sz val="8"/>
      <color theme="1"/>
      <name val="Aptos Narrow"/>
      <family val="2"/>
      <charset val="1"/>
    </font>
    <font>
      <sz val="8"/>
      <color theme="1"/>
      <name val="Aptos Narrow"/>
      <family val="2"/>
      <charset val="1"/>
    </font>
  </fonts>
  <fills count="5">
    <fill>
      <patternFill patternType="none"/>
    </fill>
    <fill>
      <patternFill patternType="gray125"/>
    </fill>
    <fill>
      <patternFill patternType="solid">
        <fgColor rgb="FF99CCFF"/>
        <bgColor rgb="FFCCCCFF"/>
      </patternFill>
    </fill>
    <fill>
      <patternFill patternType="solid">
        <fgColor rgb="FFFFFFCC"/>
        <bgColor rgb="FFFFFFFF"/>
      </patternFill>
    </fill>
    <fill>
      <patternFill patternType="solid">
        <fgColor rgb="FF000000"/>
        <bgColor rgb="FF003300"/>
      </patternFill>
    </fill>
  </fills>
  <borders count="1">
    <border>
      <left/>
      <right/>
      <top/>
      <bottom/>
      <diagonal/>
    </border>
  </borders>
  <cellStyleXfs count="1">
    <xf numFmtId="0" fontId="0" fillId="0" borderId="0"/>
  </cellStyleXfs>
  <cellXfs count="23">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3" fillId="0" borderId="0" xfId="0" applyNumberFormat="1" applyFont="1" applyAlignment="1">
      <alignment vertical="top"/>
    </xf>
    <xf numFmtId="49" fontId="3" fillId="0" borderId="0" xfId="0" applyNumberFormat="1" applyFont="1" applyAlignment="1">
      <alignment vertical="top" wrapText="1"/>
    </xf>
    <xf numFmtId="49" fontId="3" fillId="0" borderId="0" xfId="0" applyNumberFormat="1" applyFont="1" applyAlignment="1">
      <alignment horizontal="right" vertical="top"/>
    </xf>
    <xf numFmtId="49" fontId="4" fillId="2" borderId="0" xfId="0" applyNumberFormat="1" applyFont="1" applyFill="1" applyAlignment="1">
      <alignment vertical="top"/>
    </xf>
    <xf numFmtId="49" fontId="4" fillId="2" borderId="0" xfId="0" applyNumberFormat="1" applyFont="1" applyFill="1" applyAlignment="1">
      <alignment vertical="top" wrapText="1"/>
    </xf>
    <xf numFmtId="0" fontId="4" fillId="2" borderId="0" xfId="0" applyFont="1" applyFill="1" applyAlignment="1">
      <alignment vertical="top"/>
    </xf>
    <xf numFmtId="3" fontId="4" fillId="3" borderId="0" xfId="0" applyNumberFormat="1" applyFont="1" applyFill="1" applyAlignment="1">
      <alignment vertical="top"/>
    </xf>
    <xf numFmtId="4" fontId="4" fillId="3" borderId="0" xfId="0" applyNumberFormat="1" applyFont="1" applyFill="1" applyAlignment="1">
      <alignment vertical="top"/>
    </xf>
    <xf numFmtId="49" fontId="5" fillId="0" borderId="0" xfId="0" applyNumberFormat="1" applyFont="1" applyAlignment="1">
      <alignment vertical="top"/>
    </xf>
    <xf numFmtId="49" fontId="5" fillId="0" borderId="0" xfId="0" applyNumberFormat="1" applyFont="1" applyAlignment="1">
      <alignment vertical="top" wrapText="1"/>
    </xf>
    <xf numFmtId="0" fontId="5" fillId="0" borderId="0" xfId="0" applyFont="1" applyAlignment="1">
      <alignment vertical="top"/>
    </xf>
    <xf numFmtId="4" fontId="5" fillId="0" borderId="0" xfId="0" applyNumberFormat="1" applyFont="1" applyAlignment="1">
      <alignment vertical="top"/>
    </xf>
    <xf numFmtId="4" fontId="5" fillId="3" borderId="0" xfId="0" applyNumberFormat="1" applyFont="1" applyFill="1" applyAlignment="1">
      <alignment vertical="top"/>
    </xf>
    <xf numFmtId="0" fontId="5" fillId="0" borderId="0" xfId="0" applyFont="1" applyAlignment="1">
      <alignment vertical="top" wrapText="1"/>
    </xf>
    <xf numFmtId="49" fontId="4" fillId="0" borderId="0" xfId="0" applyNumberFormat="1" applyFont="1" applyAlignment="1">
      <alignment vertical="top"/>
    </xf>
    <xf numFmtId="3" fontId="5" fillId="0" borderId="0" xfId="0" applyNumberFormat="1" applyFont="1" applyAlignment="1">
      <alignment vertical="top"/>
    </xf>
    <xf numFmtId="0" fontId="5" fillId="4" borderId="0" xfId="0" applyFont="1" applyFill="1" applyAlignment="1">
      <alignment vertical="top"/>
    </xf>
    <xf numFmtId="0" fontId="5" fillId="4"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7"/>
  <sheetViews>
    <sheetView tabSelected="1" zoomScaleNormal="100" workbookViewId="0">
      <pane xSplit="4" ySplit="3" topLeftCell="J293" activePane="bottomRight" state="frozen"/>
      <selection pane="topRight" activeCell="E1" sqref="E1"/>
      <selection pane="bottomLeft" activeCell="A4" sqref="A4"/>
      <selection pane="bottomRight" activeCell="AI298" sqref="AI298"/>
    </sheetView>
  </sheetViews>
  <sheetFormatPr baseColWidth="10" defaultColWidth="8.7109375" defaultRowHeight="15" x14ac:dyDescent="0.25"/>
  <cols>
    <col min="1" max="1" width="6.28515625" customWidth="1"/>
    <col min="2" max="2" width="6.7109375" customWidth="1"/>
    <col min="3" max="3" width="3.7109375" customWidth="1"/>
    <col min="4" max="4" width="29.28515625" customWidth="1"/>
    <col min="5" max="5" width="10.5703125" hidden="1" customWidth="1"/>
    <col min="6" max="6" width="2.7109375" hidden="1" customWidth="1"/>
    <col min="7" max="7" width="8.28515625" hidden="1" customWidth="1"/>
    <col min="8" max="8" width="7.85546875" hidden="1" customWidth="1"/>
    <col min="9" max="9" width="6" hidden="1" customWidth="1"/>
    <col min="10" max="10" width="10.7109375" customWidth="1"/>
    <col min="11" max="11" width="8" customWidth="1"/>
  </cols>
  <sheetData>
    <row r="1" spans="1:13" x14ac:dyDescent="0.25">
      <c r="A1" s="1"/>
      <c r="B1" s="2"/>
      <c r="C1" s="2"/>
      <c r="D1" s="2"/>
      <c r="E1" s="2"/>
      <c r="F1" s="2"/>
      <c r="G1" s="2"/>
      <c r="H1" s="2"/>
      <c r="I1" s="2"/>
      <c r="J1" s="2"/>
      <c r="K1" s="2"/>
      <c r="L1" s="2"/>
      <c r="M1" s="2"/>
    </row>
    <row r="2" spans="1:13" ht="18.75" x14ac:dyDescent="0.25">
      <c r="A2" s="3" t="s">
        <v>0</v>
      </c>
      <c r="B2" s="4"/>
      <c r="C2" s="4"/>
      <c r="D2" s="4"/>
      <c r="E2" s="4"/>
      <c r="F2" s="4"/>
      <c r="G2" s="4"/>
      <c r="H2" s="4"/>
      <c r="I2" s="4"/>
      <c r="J2" s="4"/>
      <c r="K2" s="4"/>
      <c r="L2" s="4"/>
      <c r="M2" s="4"/>
    </row>
    <row r="3" spans="1:13" x14ac:dyDescent="0.25">
      <c r="A3" s="5" t="s">
        <v>1</v>
      </c>
      <c r="B3" s="5" t="s">
        <v>2</v>
      </c>
      <c r="C3" s="5" t="s">
        <v>3</v>
      </c>
      <c r="D3" s="6" t="s">
        <v>4</v>
      </c>
      <c r="E3" s="5" t="s">
        <v>5</v>
      </c>
      <c r="F3" s="7" t="s">
        <v>6</v>
      </c>
      <c r="G3" s="7" t="s">
        <v>7</v>
      </c>
      <c r="H3" s="7" t="s">
        <v>8</v>
      </c>
      <c r="I3" s="7" t="s">
        <v>9</v>
      </c>
      <c r="J3" s="7" t="s">
        <v>10</v>
      </c>
      <c r="K3" s="7" t="s">
        <v>11</v>
      </c>
      <c r="L3" s="7" t="s">
        <v>12</v>
      </c>
      <c r="M3" s="7" t="s">
        <v>13</v>
      </c>
    </row>
    <row r="4" spans="1:13" x14ac:dyDescent="0.25">
      <c r="A4" s="8" t="s">
        <v>14</v>
      </c>
      <c r="B4" s="8" t="s">
        <v>15</v>
      </c>
      <c r="C4" s="8"/>
      <c r="D4" s="9" t="s">
        <v>16</v>
      </c>
      <c r="E4" s="10"/>
      <c r="F4" s="10"/>
      <c r="G4" s="10"/>
      <c r="H4" s="10"/>
      <c r="I4" s="10"/>
      <c r="J4" s="10"/>
      <c r="K4" s="11">
        <f>K36</f>
        <v>1</v>
      </c>
      <c r="L4" s="12">
        <f>L36</f>
        <v>11044.789999999999</v>
      </c>
      <c r="M4" s="12">
        <f>M36</f>
        <v>11044.79</v>
      </c>
    </row>
    <row r="5" spans="1:13" ht="22.5" x14ac:dyDescent="0.25">
      <c r="A5" s="13" t="s">
        <v>17</v>
      </c>
      <c r="B5" s="13" t="s">
        <v>18</v>
      </c>
      <c r="C5" s="13" t="s">
        <v>19</v>
      </c>
      <c r="D5" s="14" t="s">
        <v>20</v>
      </c>
      <c r="E5" s="15"/>
      <c r="F5" s="15"/>
      <c r="G5" s="15"/>
      <c r="H5" s="15"/>
      <c r="I5" s="15"/>
      <c r="J5" s="15"/>
      <c r="K5" s="16">
        <v>63.9</v>
      </c>
      <c r="L5" s="16">
        <v>10.06</v>
      </c>
      <c r="M5" s="17">
        <f>ROUND(K5*L5,2)</f>
        <v>642.83000000000004</v>
      </c>
    </row>
    <row r="6" spans="1:13" ht="90" customHeight="1" x14ac:dyDescent="0.25">
      <c r="A6" s="15"/>
      <c r="B6" s="15"/>
      <c r="C6" s="15"/>
      <c r="D6" s="18" t="s">
        <v>21</v>
      </c>
      <c r="E6" s="15"/>
      <c r="F6" s="15"/>
      <c r="G6" s="15"/>
      <c r="H6" s="15"/>
      <c r="I6" s="15"/>
      <c r="J6" s="15"/>
      <c r="K6" s="15"/>
      <c r="L6" s="15"/>
      <c r="M6" s="15"/>
    </row>
    <row r="7" spans="1:13" x14ac:dyDescent="0.25">
      <c r="A7" s="13" t="s">
        <v>22</v>
      </c>
      <c r="B7" s="13" t="s">
        <v>18</v>
      </c>
      <c r="C7" s="13" t="s">
        <v>23</v>
      </c>
      <c r="D7" s="14" t="s">
        <v>24</v>
      </c>
      <c r="E7" s="15"/>
      <c r="F7" s="15"/>
      <c r="G7" s="15"/>
      <c r="H7" s="15"/>
      <c r="I7" s="15"/>
      <c r="J7" s="15"/>
      <c r="K7" s="16">
        <v>0</v>
      </c>
      <c r="L7" s="16">
        <v>0</v>
      </c>
      <c r="M7" s="17">
        <f>ROUND(K7*L7,2)</f>
        <v>0</v>
      </c>
    </row>
    <row r="8" spans="1:13" ht="44.25" customHeight="1" x14ac:dyDescent="0.25">
      <c r="A8" s="15"/>
      <c r="B8" s="15"/>
      <c r="C8" s="15"/>
      <c r="D8" s="18" t="s">
        <v>25</v>
      </c>
      <c r="E8" s="15"/>
      <c r="F8" s="15"/>
      <c r="G8" s="15"/>
      <c r="H8" s="15"/>
      <c r="I8" s="15"/>
      <c r="J8" s="15"/>
      <c r="K8" s="15"/>
      <c r="L8" s="15"/>
      <c r="M8" s="15"/>
    </row>
    <row r="9" spans="1:13" x14ac:dyDescent="0.25">
      <c r="A9" s="13" t="s">
        <v>26</v>
      </c>
      <c r="B9" s="13" t="s">
        <v>18</v>
      </c>
      <c r="C9" s="13" t="s">
        <v>27</v>
      </c>
      <c r="D9" s="14" t="s">
        <v>28</v>
      </c>
      <c r="E9" s="15"/>
      <c r="F9" s="15"/>
      <c r="G9" s="15"/>
      <c r="H9" s="15"/>
      <c r="I9" s="15"/>
      <c r="J9" s="15"/>
      <c r="K9" s="16">
        <v>1</v>
      </c>
      <c r="L9" s="16">
        <v>375.85</v>
      </c>
      <c r="M9" s="17">
        <f>ROUND(K9*L9,2)</f>
        <v>375.85</v>
      </c>
    </row>
    <row r="10" spans="1:13" ht="49.5" customHeight="1" x14ac:dyDescent="0.25">
      <c r="A10" s="15"/>
      <c r="B10" s="15"/>
      <c r="C10" s="15"/>
      <c r="D10" s="18" t="s">
        <v>29</v>
      </c>
      <c r="E10" s="15"/>
      <c r="F10" s="15"/>
      <c r="G10" s="15"/>
      <c r="H10" s="15"/>
      <c r="I10" s="15"/>
      <c r="J10" s="15"/>
      <c r="K10" s="15"/>
      <c r="L10" s="15"/>
      <c r="M10" s="15"/>
    </row>
    <row r="11" spans="1:13" x14ac:dyDescent="0.25">
      <c r="A11" s="13" t="s">
        <v>30</v>
      </c>
      <c r="B11" s="13" t="s">
        <v>18</v>
      </c>
      <c r="C11" s="13" t="s">
        <v>27</v>
      </c>
      <c r="D11" s="14" t="s">
        <v>31</v>
      </c>
      <c r="E11" s="15"/>
      <c r="F11" s="15"/>
      <c r="G11" s="15"/>
      <c r="H11" s="15"/>
      <c r="I11" s="15"/>
      <c r="J11" s="15"/>
      <c r="K11" s="16">
        <v>1</v>
      </c>
      <c r="L11" s="16">
        <v>295.31</v>
      </c>
      <c r="M11" s="17">
        <f>ROUND(K11*L11,2)</f>
        <v>295.31</v>
      </c>
    </row>
    <row r="12" spans="1:13" ht="48.75" customHeight="1" x14ac:dyDescent="0.25">
      <c r="A12" s="15"/>
      <c r="B12" s="15"/>
      <c r="C12" s="15"/>
      <c r="D12" s="18" t="s">
        <v>32</v>
      </c>
      <c r="E12" s="15"/>
      <c r="F12" s="15"/>
      <c r="G12" s="15"/>
      <c r="H12" s="15"/>
      <c r="I12" s="15"/>
      <c r="J12" s="15"/>
      <c r="K12" s="15"/>
      <c r="L12" s="15"/>
      <c r="M12" s="15"/>
    </row>
    <row r="13" spans="1:13" ht="22.5" x14ac:dyDescent="0.25">
      <c r="A13" s="13" t="s">
        <v>33</v>
      </c>
      <c r="B13" s="13" t="s">
        <v>18</v>
      </c>
      <c r="C13" s="13" t="s">
        <v>19</v>
      </c>
      <c r="D13" s="14" t="s">
        <v>34</v>
      </c>
      <c r="E13" s="15"/>
      <c r="F13" s="15"/>
      <c r="G13" s="15"/>
      <c r="H13" s="15"/>
      <c r="I13" s="15"/>
      <c r="J13" s="15"/>
      <c r="K13" s="16">
        <v>60.55</v>
      </c>
      <c r="L13" s="16">
        <v>9.1300000000000008</v>
      </c>
      <c r="M13" s="17">
        <f>ROUND(K13*L13,2)</f>
        <v>552.82000000000005</v>
      </c>
    </row>
    <row r="14" spans="1:13" ht="101.25" x14ac:dyDescent="0.25">
      <c r="A14" s="15"/>
      <c r="B14" s="15"/>
      <c r="C14" s="15"/>
      <c r="D14" s="18" t="s">
        <v>35</v>
      </c>
      <c r="E14" s="15"/>
      <c r="F14" s="15"/>
      <c r="G14" s="15"/>
      <c r="H14" s="15"/>
      <c r="I14" s="15"/>
      <c r="J14" s="15"/>
      <c r="K14" s="15"/>
      <c r="L14" s="15"/>
      <c r="M14" s="15"/>
    </row>
    <row r="15" spans="1:13" x14ac:dyDescent="0.25">
      <c r="A15" s="13" t="s">
        <v>36</v>
      </c>
      <c r="B15" s="13" t="s">
        <v>18</v>
      </c>
      <c r="C15" s="13" t="s">
        <v>27</v>
      </c>
      <c r="D15" s="14" t="s">
        <v>37</v>
      </c>
      <c r="E15" s="15"/>
      <c r="F15" s="15"/>
      <c r="G15" s="15"/>
      <c r="H15" s="15"/>
      <c r="I15" s="15"/>
      <c r="J15" s="15"/>
      <c r="K15" s="16">
        <v>1</v>
      </c>
      <c r="L15" s="16">
        <v>604.03</v>
      </c>
      <c r="M15" s="17">
        <f>ROUND(K15*L15,2)</f>
        <v>604.03</v>
      </c>
    </row>
    <row r="16" spans="1:13" ht="135" x14ac:dyDescent="0.25">
      <c r="A16" s="15"/>
      <c r="B16" s="15"/>
      <c r="C16" s="15"/>
      <c r="D16" s="18" t="s">
        <v>38</v>
      </c>
      <c r="E16" s="15"/>
      <c r="F16" s="15"/>
      <c r="G16" s="15"/>
      <c r="H16" s="15"/>
      <c r="I16" s="15"/>
      <c r="J16" s="15"/>
      <c r="K16" s="15"/>
      <c r="L16" s="15"/>
      <c r="M16" s="15"/>
    </row>
    <row r="17" spans="1:13" x14ac:dyDescent="0.25">
      <c r="A17" s="13" t="s">
        <v>39</v>
      </c>
      <c r="B17" s="13" t="s">
        <v>18</v>
      </c>
      <c r="C17" s="13" t="s">
        <v>19</v>
      </c>
      <c r="D17" s="14" t="s">
        <v>40</v>
      </c>
      <c r="E17" s="15"/>
      <c r="F17" s="15"/>
      <c r="G17" s="15"/>
      <c r="H17" s="15"/>
      <c r="I17" s="15"/>
      <c r="J17" s="15"/>
      <c r="K17" s="16">
        <v>5.84</v>
      </c>
      <c r="L17" s="16">
        <v>19.46</v>
      </c>
      <c r="M17" s="17">
        <f>ROUND(K17*L17,2)</f>
        <v>113.65</v>
      </c>
    </row>
    <row r="18" spans="1:13" ht="45.75" customHeight="1" x14ac:dyDescent="0.25">
      <c r="A18" s="15"/>
      <c r="B18" s="15"/>
      <c r="C18" s="15"/>
      <c r="D18" s="18" t="s">
        <v>41</v>
      </c>
      <c r="E18" s="15"/>
      <c r="F18" s="15"/>
      <c r="G18" s="15"/>
      <c r="H18" s="15"/>
      <c r="I18" s="15"/>
      <c r="J18" s="15"/>
      <c r="K18" s="15"/>
      <c r="L18" s="15"/>
      <c r="M18" s="15"/>
    </row>
    <row r="19" spans="1:13" x14ac:dyDescent="0.25">
      <c r="A19" s="13" t="s">
        <v>42</v>
      </c>
      <c r="B19" s="13" t="s">
        <v>18</v>
      </c>
      <c r="C19" s="13" t="s">
        <v>27</v>
      </c>
      <c r="D19" s="14" t="s">
        <v>43</v>
      </c>
      <c r="E19" s="15"/>
      <c r="F19" s="15"/>
      <c r="G19" s="15"/>
      <c r="H19" s="15"/>
      <c r="I19" s="15"/>
      <c r="J19" s="15"/>
      <c r="K19" s="16">
        <v>12</v>
      </c>
      <c r="L19" s="16">
        <v>261.75</v>
      </c>
      <c r="M19" s="17">
        <f>ROUND(K19*L19,2)</f>
        <v>3141</v>
      </c>
    </row>
    <row r="20" spans="1:13" ht="35.25" customHeight="1" x14ac:dyDescent="0.25">
      <c r="A20" s="15"/>
      <c r="B20" s="15"/>
      <c r="C20" s="15"/>
      <c r="D20" s="18" t="s">
        <v>44</v>
      </c>
      <c r="E20" s="15"/>
      <c r="F20" s="15"/>
      <c r="G20" s="15"/>
      <c r="H20" s="15"/>
      <c r="I20" s="15"/>
      <c r="J20" s="15"/>
      <c r="K20" s="15"/>
      <c r="L20" s="15"/>
      <c r="M20" s="15"/>
    </row>
    <row r="21" spans="1:13" ht="22.5" x14ac:dyDescent="0.25">
      <c r="A21" s="13" t="s">
        <v>45</v>
      </c>
      <c r="B21" s="13" t="s">
        <v>18</v>
      </c>
      <c r="C21" s="13" t="s">
        <v>19</v>
      </c>
      <c r="D21" s="14" t="s">
        <v>46</v>
      </c>
      <c r="E21" s="15"/>
      <c r="F21" s="15"/>
      <c r="G21" s="15"/>
      <c r="H21" s="15"/>
      <c r="I21" s="15"/>
      <c r="J21" s="15"/>
      <c r="K21" s="16">
        <v>189</v>
      </c>
      <c r="L21" s="16">
        <v>8.32</v>
      </c>
      <c r="M21" s="17">
        <f>ROUND(K21*L21,2)</f>
        <v>1572.48</v>
      </c>
    </row>
    <row r="22" spans="1:13" ht="92.25" customHeight="1" x14ac:dyDescent="0.25">
      <c r="A22" s="15"/>
      <c r="B22" s="15"/>
      <c r="C22" s="15"/>
      <c r="D22" s="18" t="s">
        <v>47</v>
      </c>
      <c r="E22" s="15"/>
      <c r="F22" s="15"/>
      <c r="G22" s="15"/>
      <c r="H22" s="15"/>
      <c r="I22" s="15"/>
      <c r="J22" s="15"/>
      <c r="K22" s="15"/>
      <c r="L22" s="15"/>
      <c r="M22" s="15"/>
    </row>
    <row r="23" spans="1:13" x14ac:dyDescent="0.25">
      <c r="A23" s="13" t="s">
        <v>48</v>
      </c>
      <c r="B23" s="13" t="s">
        <v>18</v>
      </c>
      <c r="C23" s="13" t="s">
        <v>49</v>
      </c>
      <c r="D23" s="14" t="s">
        <v>50</v>
      </c>
      <c r="E23" s="15"/>
      <c r="F23" s="15"/>
      <c r="G23" s="15"/>
      <c r="H23" s="15"/>
      <c r="I23" s="15"/>
      <c r="J23" s="15"/>
      <c r="K23" s="16">
        <v>1</v>
      </c>
      <c r="L23" s="16">
        <v>241.62</v>
      </c>
      <c r="M23" s="17">
        <f>ROUND(K23*L23,2)</f>
        <v>241.62</v>
      </c>
    </row>
    <row r="24" spans="1:13" x14ac:dyDescent="0.25">
      <c r="A24" s="13" t="s">
        <v>51</v>
      </c>
      <c r="B24" s="13" t="s">
        <v>18</v>
      </c>
      <c r="C24" s="13" t="s">
        <v>19</v>
      </c>
      <c r="D24" s="14" t="s">
        <v>52</v>
      </c>
      <c r="E24" s="15"/>
      <c r="F24" s="15"/>
      <c r="G24" s="15"/>
      <c r="H24" s="15"/>
      <c r="I24" s="15"/>
      <c r="J24" s="15"/>
      <c r="K24" s="16">
        <v>201.6</v>
      </c>
      <c r="L24" s="16">
        <v>7.39</v>
      </c>
      <c r="M24" s="17">
        <f>ROUND(K24*L24,2)</f>
        <v>1489.82</v>
      </c>
    </row>
    <row r="25" spans="1:13" ht="101.25" x14ac:dyDescent="0.25">
      <c r="A25" s="15"/>
      <c r="B25" s="15"/>
      <c r="C25" s="15"/>
      <c r="D25" s="18" t="s">
        <v>35</v>
      </c>
      <c r="E25" s="15"/>
      <c r="F25" s="15"/>
      <c r="G25" s="15"/>
      <c r="H25" s="15"/>
      <c r="I25" s="15"/>
      <c r="J25" s="15"/>
      <c r="K25" s="15"/>
      <c r="L25" s="15"/>
      <c r="M25" s="15"/>
    </row>
    <row r="26" spans="1:13" x14ac:dyDescent="0.25">
      <c r="A26" s="13" t="s">
        <v>53</v>
      </c>
      <c r="B26" s="13" t="s">
        <v>18</v>
      </c>
      <c r="C26" s="13" t="s">
        <v>54</v>
      </c>
      <c r="D26" s="14" t="s">
        <v>55</v>
      </c>
      <c r="E26" s="15"/>
      <c r="F26" s="15"/>
      <c r="G26" s="15"/>
      <c r="H26" s="15"/>
      <c r="I26" s="15"/>
      <c r="J26" s="15"/>
      <c r="K26" s="16">
        <v>1</v>
      </c>
      <c r="L26" s="16">
        <v>469.82</v>
      </c>
      <c r="M26" s="17">
        <f>ROUND(K26*L26,2)</f>
        <v>469.82</v>
      </c>
    </row>
    <row r="27" spans="1:13" x14ac:dyDescent="0.25">
      <c r="A27" s="13" t="s">
        <v>56</v>
      </c>
      <c r="B27" s="13" t="s">
        <v>18</v>
      </c>
      <c r="C27" s="13" t="s">
        <v>57</v>
      </c>
      <c r="D27" s="14" t="s">
        <v>58</v>
      </c>
      <c r="E27" s="15"/>
      <c r="F27" s="15"/>
      <c r="G27" s="15"/>
      <c r="H27" s="15"/>
      <c r="I27" s="15"/>
      <c r="J27" s="15"/>
      <c r="K27" s="16">
        <v>6</v>
      </c>
      <c r="L27" s="16">
        <v>64.430000000000007</v>
      </c>
      <c r="M27" s="17">
        <f>ROUND(K27*L27,2)</f>
        <v>386.58</v>
      </c>
    </row>
    <row r="28" spans="1:13" ht="120" customHeight="1" x14ac:dyDescent="0.25">
      <c r="A28" s="15"/>
      <c r="B28" s="15"/>
      <c r="C28" s="15"/>
      <c r="D28" s="18" t="s">
        <v>59</v>
      </c>
      <c r="E28" s="15"/>
      <c r="F28" s="15"/>
      <c r="G28" s="15"/>
      <c r="H28" s="15"/>
      <c r="I28" s="15"/>
      <c r="J28" s="15"/>
      <c r="K28" s="15"/>
      <c r="L28" s="15"/>
      <c r="M28" s="15"/>
    </row>
    <row r="29" spans="1:13" x14ac:dyDescent="0.25">
      <c r="A29" s="13" t="s">
        <v>60</v>
      </c>
      <c r="B29" s="13" t="s">
        <v>18</v>
      </c>
      <c r="C29" s="13" t="s">
        <v>27</v>
      </c>
      <c r="D29" s="14" t="s">
        <v>61</v>
      </c>
      <c r="E29" s="15"/>
      <c r="F29" s="15"/>
      <c r="G29" s="15"/>
      <c r="H29" s="15"/>
      <c r="I29" s="15"/>
      <c r="J29" s="15"/>
      <c r="K29" s="16">
        <v>1</v>
      </c>
      <c r="L29" s="16">
        <v>536.91</v>
      </c>
      <c r="M29" s="17">
        <f>ROUND(K29*L29,2)</f>
        <v>536.91</v>
      </c>
    </row>
    <row r="30" spans="1:13" x14ac:dyDescent="0.25">
      <c r="A30" s="13" t="s">
        <v>62</v>
      </c>
      <c r="B30" s="13" t="s">
        <v>18</v>
      </c>
      <c r="C30" s="13" t="s">
        <v>19</v>
      </c>
      <c r="D30" s="14" t="s">
        <v>63</v>
      </c>
      <c r="E30" s="15"/>
      <c r="F30" s="15"/>
      <c r="G30" s="15"/>
      <c r="H30" s="15"/>
      <c r="I30" s="15"/>
      <c r="J30" s="15"/>
      <c r="K30" s="16">
        <v>44</v>
      </c>
      <c r="L30" s="16">
        <v>12.75</v>
      </c>
      <c r="M30" s="17">
        <f>ROUND(K30*L30,2)</f>
        <v>561</v>
      </c>
    </row>
    <row r="31" spans="1:13" ht="56.25" x14ac:dyDescent="0.25">
      <c r="A31" s="15"/>
      <c r="B31" s="15"/>
      <c r="C31" s="15"/>
      <c r="D31" s="18" t="s">
        <v>64</v>
      </c>
      <c r="E31" s="15"/>
      <c r="F31" s="15"/>
      <c r="G31" s="15"/>
      <c r="H31" s="15"/>
      <c r="I31" s="15"/>
      <c r="J31" s="15"/>
      <c r="K31" s="15"/>
      <c r="L31" s="15"/>
      <c r="M31" s="15"/>
    </row>
    <row r="32" spans="1:13" x14ac:dyDescent="0.25">
      <c r="A32" s="13" t="s">
        <v>65</v>
      </c>
      <c r="B32" s="13" t="s">
        <v>18</v>
      </c>
      <c r="C32" s="13" t="s">
        <v>66</v>
      </c>
      <c r="D32" s="14" t="s">
        <v>67</v>
      </c>
      <c r="E32" s="15"/>
      <c r="F32" s="15"/>
      <c r="G32" s="15"/>
      <c r="H32" s="15"/>
      <c r="I32" s="15"/>
      <c r="J32" s="15"/>
      <c r="K32" s="16">
        <v>0.65</v>
      </c>
      <c r="L32" s="16">
        <v>51</v>
      </c>
      <c r="M32" s="17">
        <f>ROUND(K32*L32,2)</f>
        <v>33.15</v>
      </c>
    </row>
    <row r="33" spans="1:13" ht="56.25" x14ac:dyDescent="0.25">
      <c r="A33" s="15"/>
      <c r="B33" s="15"/>
      <c r="C33" s="15"/>
      <c r="D33" s="18" t="s">
        <v>68</v>
      </c>
      <c r="E33" s="15"/>
      <c r="F33" s="15"/>
      <c r="G33" s="15"/>
      <c r="H33" s="15"/>
      <c r="I33" s="15"/>
      <c r="J33" s="15"/>
      <c r="K33" s="15"/>
      <c r="L33" s="15"/>
      <c r="M33" s="15"/>
    </row>
    <row r="34" spans="1:13" x14ac:dyDescent="0.25">
      <c r="A34" s="13" t="s">
        <v>69</v>
      </c>
      <c r="B34" s="13" t="s">
        <v>18</v>
      </c>
      <c r="C34" s="13" t="s">
        <v>66</v>
      </c>
      <c r="D34" s="14" t="s">
        <v>70</v>
      </c>
      <c r="E34" s="15"/>
      <c r="F34" s="15"/>
      <c r="G34" s="15"/>
      <c r="H34" s="15"/>
      <c r="I34" s="15"/>
      <c r="J34" s="15"/>
      <c r="K34" s="16">
        <v>0.65</v>
      </c>
      <c r="L34" s="16">
        <v>42.95</v>
      </c>
      <c r="M34" s="17">
        <f>ROUND(K34*L34,2)</f>
        <v>27.92</v>
      </c>
    </row>
    <row r="35" spans="1:13" ht="37.5" customHeight="1" x14ac:dyDescent="0.25">
      <c r="A35" s="15"/>
      <c r="B35" s="15"/>
      <c r="C35" s="15"/>
      <c r="D35" s="18" t="s">
        <v>71</v>
      </c>
      <c r="E35" s="15"/>
      <c r="F35" s="15"/>
      <c r="G35" s="15"/>
      <c r="H35" s="15"/>
      <c r="I35" s="15"/>
      <c r="J35" s="15"/>
      <c r="K35" s="15"/>
      <c r="L35" s="15"/>
      <c r="M35" s="15"/>
    </row>
    <row r="36" spans="1:13" x14ac:dyDescent="0.25">
      <c r="A36" s="15"/>
      <c r="B36" s="15"/>
      <c r="C36" s="15"/>
      <c r="D36" s="18"/>
      <c r="E36" s="15"/>
      <c r="F36" s="15"/>
      <c r="G36" s="15"/>
      <c r="H36" s="15"/>
      <c r="I36" s="15"/>
      <c r="J36" s="19" t="s">
        <v>72</v>
      </c>
      <c r="K36" s="20">
        <v>1</v>
      </c>
      <c r="L36" s="12">
        <f>M5+M7+M9+M11+M13+M15+M17+M19+M21+M24+M27+M30+M32+M34+M29+M26+M23</f>
        <v>11044.789999999999</v>
      </c>
      <c r="M36" s="12">
        <f>ROUND(L36*K36,2)</f>
        <v>11044.79</v>
      </c>
    </row>
    <row r="37" spans="1:13" ht="0.75" customHeight="1" x14ac:dyDescent="0.25">
      <c r="A37" s="21"/>
      <c r="B37" s="21"/>
      <c r="C37" s="21"/>
      <c r="D37" s="22"/>
      <c r="E37" s="21"/>
      <c r="F37" s="21"/>
      <c r="G37" s="21"/>
      <c r="H37" s="21"/>
      <c r="I37" s="21"/>
      <c r="J37" s="21"/>
      <c r="K37" s="21"/>
      <c r="L37" s="21"/>
      <c r="M37" s="21"/>
    </row>
    <row r="38" spans="1:13" x14ac:dyDescent="0.25">
      <c r="A38" s="8" t="s">
        <v>73</v>
      </c>
      <c r="B38" s="8" t="s">
        <v>15</v>
      </c>
      <c r="C38" s="8"/>
      <c r="D38" s="9" t="s">
        <v>74</v>
      </c>
      <c r="E38" s="10"/>
      <c r="F38" s="10"/>
      <c r="G38" s="10"/>
      <c r="H38" s="10"/>
      <c r="I38" s="10"/>
      <c r="J38" s="10"/>
      <c r="K38" s="11">
        <f>K52</f>
        <v>1</v>
      </c>
      <c r="L38" s="12">
        <f>L52</f>
        <v>14180.6</v>
      </c>
      <c r="M38" s="12">
        <f>M52</f>
        <v>14180.6</v>
      </c>
    </row>
    <row r="39" spans="1:13" ht="22.5" x14ac:dyDescent="0.25">
      <c r="A39" s="13" t="s">
        <v>75</v>
      </c>
      <c r="B39" s="13" t="s">
        <v>18</v>
      </c>
      <c r="C39" s="13" t="s">
        <v>19</v>
      </c>
      <c r="D39" s="14" t="s">
        <v>76</v>
      </c>
      <c r="E39" s="15"/>
      <c r="F39" s="15"/>
      <c r="G39" s="15"/>
      <c r="H39" s="15"/>
      <c r="I39" s="15"/>
      <c r="J39" s="15"/>
      <c r="K39" s="16">
        <v>112.61</v>
      </c>
      <c r="L39" s="16">
        <v>57.05</v>
      </c>
      <c r="M39" s="17">
        <f>ROUND(K39*L39,2)</f>
        <v>6424.4</v>
      </c>
    </row>
    <row r="40" spans="1:13" ht="270" x14ac:dyDescent="0.25">
      <c r="A40" s="15"/>
      <c r="B40" s="15"/>
      <c r="C40" s="15"/>
      <c r="D40" s="18" t="s">
        <v>77</v>
      </c>
      <c r="E40" s="15"/>
      <c r="F40" s="15"/>
      <c r="G40" s="15"/>
      <c r="H40" s="15"/>
      <c r="I40" s="15"/>
      <c r="J40" s="15"/>
      <c r="K40" s="15"/>
      <c r="L40" s="15"/>
      <c r="M40" s="15"/>
    </row>
    <row r="41" spans="1:13" x14ac:dyDescent="0.25">
      <c r="A41" s="13" t="s">
        <v>78</v>
      </c>
      <c r="B41" s="13" t="s">
        <v>18</v>
      </c>
      <c r="C41" s="13" t="s">
        <v>19</v>
      </c>
      <c r="D41" s="14" t="s">
        <v>79</v>
      </c>
      <c r="E41" s="15"/>
      <c r="F41" s="15"/>
      <c r="G41" s="15"/>
      <c r="H41" s="15"/>
      <c r="I41" s="15"/>
      <c r="J41" s="15"/>
      <c r="K41" s="16">
        <v>12.78</v>
      </c>
      <c r="L41" s="16">
        <v>51</v>
      </c>
      <c r="M41" s="17">
        <f>ROUND(K41*L41,2)</f>
        <v>651.78</v>
      </c>
    </row>
    <row r="42" spans="1:13" x14ac:dyDescent="0.25">
      <c r="A42" s="13" t="s">
        <v>80</v>
      </c>
      <c r="B42" s="13" t="s">
        <v>18</v>
      </c>
      <c r="C42" s="13" t="s">
        <v>19</v>
      </c>
      <c r="D42" s="14" t="s">
        <v>81</v>
      </c>
      <c r="E42" s="15"/>
      <c r="F42" s="15"/>
      <c r="G42" s="15"/>
      <c r="H42" s="15"/>
      <c r="I42" s="15"/>
      <c r="J42" s="15"/>
      <c r="K42" s="16">
        <v>100.38</v>
      </c>
      <c r="L42" s="16">
        <v>35.97</v>
      </c>
      <c r="M42" s="17">
        <f>ROUND(K42*L42,2)</f>
        <v>3610.67</v>
      </c>
    </row>
    <row r="43" spans="1:13" ht="202.5" x14ac:dyDescent="0.25">
      <c r="A43" s="15"/>
      <c r="B43" s="15"/>
      <c r="C43" s="15"/>
      <c r="D43" s="18" t="s">
        <v>82</v>
      </c>
      <c r="E43" s="15"/>
      <c r="F43" s="15"/>
      <c r="G43" s="15"/>
      <c r="H43" s="15"/>
      <c r="I43" s="15"/>
      <c r="J43" s="15"/>
      <c r="K43" s="15"/>
      <c r="L43" s="15"/>
      <c r="M43" s="15"/>
    </row>
    <row r="44" spans="1:13" x14ac:dyDescent="0.25">
      <c r="A44" s="13" t="s">
        <v>83</v>
      </c>
      <c r="B44" s="13" t="s">
        <v>18</v>
      </c>
      <c r="C44" s="13" t="s">
        <v>27</v>
      </c>
      <c r="D44" s="14" t="s">
        <v>84</v>
      </c>
      <c r="E44" s="15"/>
      <c r="F44" s="15"/>
      <c r="G44" s="15"/>
      <c r="H44" s="15"/>
      <c r="I44" s="15"/>
      <c r="J44" s="15"/>
      <c r="K44" s="16">
        <v>1</v>
      </c>
      <c r="L44" s="16">
        <v>872.5</v>
      </c>
      <c r="M44" s="17">
        <f>ROUND(K44*L44,2)</f>
        <v>872.5</v>
      </c>
    </row>
    <row r="45" spans="1:13" ht="60" customHeight="1" x14ac:dyDescent="0.25">
      <c r="A45" s="15"/>
      <c r="B45" s="15"/>
      <c r="C45" s="15"/>
      <c r="D45" s="18" t="s">
        <v>85</v>
      </c>
      <c r="E45" s="15"/>
      <c r="F45" s="15"/>
      <c r="G45" s="15"/>
      <c r="H45" s="15"/>
      <c r="I45" s="15"/>
      <c r="J45" s="15"/>
      <c r="K45" s="15"/>
      <c r="L45" s="15"/>
      <c r="M45" s="15"/>
    </row>
    <row r="46" spans="1:13" x14ac:dyDescent="0.25">
      <c r="A46" s="13" t="s">
        <v>86</v>
      </c>
      <c r="B46" s="13" t="s">
        <v>18</v>
      </c>
      <c r="C46" s="13" t="s">
        <v>27</v>
      </c>
      <c r="D46" s="14" t="s">
        <v>87</v>
      </c>
      <c r="E46" s="15"/>
      <c r="F46" s="15"/>
      <c r="G46" s="15"/>
      <c r="H46" s="15"/>
      <c r="I46" s="15"/>
      <c r="J46" s="15"/>
      <c r="K46" s="16">
        <v>1</v>
      </c>
      <c r="L46" s="16">
        <v>563.76</v>
      </c>
      <c r="M46" s="17">
        <f>ROUND(K46*L46,2)</f>
        <v>563.76</v>
      </c>
    </row>
    <row r="47" spans="1:13" ht="56.25" customHeight="1" x14ac:dyDescent="0.25">
      <c r="A47" s="15"/>
      <c r="B47" s="15"/>
      <c r="C47" s="15"/>
      <c r="D47" s="18" t="s">
        <v>88</v>
      </c>
      <c r="E47" s="15"/>
      <c r="F47" s="15"/>
      <c r="G47" s="15"/>
      <c r="H47" s="15"/>
      <c r="I47" s="15"/>
      <c r="J47" s="15"/>
      <c r="K47" s="15"/>
      <c r="L47" s="15"/>
      <c r="M47" s="15"/>
    </row>
    <row r="48" spans="1:13" ht="22.5" x14ac:dyDescent="0.25">
      <c r="A48" s="13" t="s">
        <v>89</v>
      </c>
      <c r="B48" s="13" t="s">
        <v>18</v>
      </c>
      <c r="C48" s="13" t="s">
        <v>19</v>
      </c>
      <c r="D48" s="14" t="s">
        <v>90</v>
      </c>
      <c r="E48" s="15"/>
      <c r="F48" s="15"/>
      <c r="G48" s="15"/>
      <c r="H48" s="15"/>
      <c r="I48" s="15"/>
      <c r="J48" s="15"/>
      <c r="K48" s="16">
        <v>13.92</v>
      </c>
      <c r="L48" s="16">
        <v>36.909999999999997</v>
      </c>
      <c r="M48" s="17">
        <f>ROUND(K48*L48,2)</f>
        <v>513.79</v>
      </c>
    </row>
    <row r="49" spans="1:13" ht="168.75" customHeight="1" x14ac:dyDescent="0.25">
      <c r="A49" s="15"/>
      <c r="B49" s="15"/>
      <c r="C49" s="15"/>
      <c r="D49" s="18" t="s">
        <v>91</v>
      </c>
      <c r="E49" s="15"/>
      <c r="F49" s="15"/>
      <c r="G49" s="15"/>
      <c r="H49" s="15"/>
      <c r="I49" s="15"/>
      <c r="J49" s="15"/>
      <c r="K49" s="15"/>
      <c r="L49" s="15"/>
      <c r="M49" s="15"/>
    </row>
    <row r="50" spans="1:13" ht="22.5" x14ac:dyDescent="0.25">
      <c r="A50" s="13" t="s">
        <v>92</v>
      </c>
      <c r="B50" s="13" t="s">
        <v>18</v>
      </c>
      <c r="C50" s="13" t="s">
        <v>19</v>
      </c>
      <c r="D50" s="14" t="s">
        <v>93</v>
      </c>
      <c r="E50" s="15"/>
      <c r="F50" s="15"/>
      <c r="G50" s="15"/>
      <c r="H50" s="15"/>
      <c r="I50" s="15"/>
      <c r="J50" s="15"/>
      <c r="K50" s="16">
        <v>10</v>
      </c>
      <c r="L50" s="16">
        <v>154.37</v>
      </c>
      <c r="M50" s="17">
        <f>ROUND(K50*L50,2)</f>
        <v>1543.7</v>
      </c>
    </row>
    <row r="51" spans="1:13" ht="162" customHeight="1" x14ac:dyDescent="0.25">
      <c r="A51" s="15"/>
      <c r="B51" s="15"/>
      <c r="C51" s="15"/>
      <c r="D51" s="18" t="s">
        <v>94</v>
      </c>
      <c r="E51" s="15"/>
      <c r="F51" s="15"/>
      <c r="G51" s="15"/>
      <c r="H51" s="15"/>
      <c r="I51" s="15"/>
      <c r="J51" s="15"/>
      <c r="K51" s="15"/>
      <c r="L51" s="15"/>
      <c r="M51" s="15"/>
    </row>
    <row r="52" spans="1:13" x14ac:dyDescent="0.25">
      <c r="A52" s="15"/>
      <c r="B52" s="15"/>
      <c r="C52" s="15"/>
      <c r="D52" s="18"/>
      <c r="E52" s="15"/>
      <c r="F52" s="15"/>
      <c r="G52" s="15"/>
      <c r="H52" s="15"/>
      <c r="I52" s="15"/>
      <c r="J52" s="19" t="s">
        <v>95</v>
      </c>
      <c r="K52" s="20">
        <v>1</v>
      </c>
      <c r="L52" s="12">
        <f>M39+M42+M44+M46+M48+M50+M41</f>
        <v>14180.6</v>
      </c>
      <c r="M52" s="12">
        <f>ROUND(L52*K52,2)</f>
        <v>14180.6</v>
      </c>
    </row>
    <row r="53" spans="1:13" ht="0.75" customHeight="1" x14ac:dyDescent="0.25">
      <c r="A53" s="21"/>
      <c r="B53" s="21"/>
      <c r="C53" s="21"/>
      <c r="D53" s="22"/>
      <c r="E53" s="21"/>
      <c r="F53" s="21"/>
      <c r="G53" s="21"/>
      <c r="H53" s="21"/>
      <c r="I53" s="21"/>
      <c r="J53" s="21"/>
      <c r="K53" s="21"/>
      <c r="L53" s="21"/>
      <c r="M53" s="21"/>
    </row>
    <row r="54" spans="1:13" x14ac:dyDescent="0.25">
      <c r="A54" s="8" t="s">
        <v>96</v>
      </c>
      <c r="B54" s="8" t="s">
        <v>15</v>
      </c>
      <c r="C54" s="8"/>
      <c r="D54" s="9" t="s">
        <v>97</v>
      </c>
      <c r="E54" s="10"/>
      <c r="F54" s="10"/>
      <c r="G54" s="10"/>
      <c r="H54" s="10"/>
      <c r="I54" s="10"/>
      <c r="J54" s="10"/>
      <c r="K54" s="11">
        <f>K75</f>
        <v>1</v>
      </c>
      <c r="L54" s="12">
        <f>L75</f>
        <v>38493.37000000001</v>
      </c>
      <c r="M54" s="12">
        <f>M75</f>
        <v>38493.370000000003</v>
      </c>
    </row>
    <row r="55" spans="1:13" ht="22.5" x14ac:dyDescent="0.25">
      <c r="A55" s="13" t="s">
        <v>98</v>
      </c>
      <c r="B55" s="13" t="s">
        <v>18</v>
      </c>
      <c r="C55" s="13" t="s">
        <v>19</v>
      </c>
      <c r="D55" s="14" t="s">
        <v>99</v>
      </c>
      <c r="E55" s="15"/>
      <c r="F55" s="15"/>
      <c r="G55" s="15"/>
      <c r="H55" s="15"/>
      <c r="I55" s="15"/>
      <c r="J55" s="15"/>
      <c r="K55" s="16">
        <v>18.14</v>
      </c>
      <c r="L55" s="16">
        <v>39.6</v>
      </c>
      <c r="M55" s="17">
        <f>ROUND(K55*L55,2)</f>
        <v>718.34</v>
      </c>
    </row>
    <row r="56" spans="1:13" ht="132.75" customHeight="1" x14ac:dyDescent="0.25">
      <c r="A56" s="15"/>
      <c r="B56" s="15"/>
      <c r="C56" s="15"/>
      <c r="D56" s="18" t="s">
        <v>100</v>
      </c>
      <c r="E56" s="15"/>
      <c r="F56" s="15"/>
      <c r="G56" s="15"/>
      <c r="H56" s="15"/>
      <c r="I56" s="15"/>
      <c r="J56" s="15"/>
      <c r="K56" s="15"/>
      <c r="L56" s="15"/>
      <c r="M56" s="15"/>
    </row>
    <row r="57" spans="1:13" x14ac:dyDescent="0.25">
      <c r="A57" s="13" t="s">
        <v>101</v>
      </c>
      <c r="B57" s="13" t="s">
        <v>18</v>
      </c>
      <c r="C57" s="13" t="s">
        <v>19</v>
      </c>
      <c r="D57" s="14" t="s">
        <v>102</v>
      </c>
      <c r="E57" s="15"/>
      <c r="F57" s="15"/>
      <c r="G57" s="15"/>
      <c r="H57" s="15"/>
      <c r="I57" s="15"/>
      <c r="J57" s="15"/>
      <c r="K57" s="16">
        <v>141</v>
      </c>
      <c r="L57" s="16">
        <v>87.26</v>
      </c>
      <c r="M57" s="17">
        <f>ROUND(K57*L57,2)</f>
        <v>12303.66</v>
      </c>
    </row>
    <row r="58" spans="1:13" ht="46.5" customHeight="1" x14ac:dyDescent="0.25">
      <c r="A58" s="15"/>
      <c r="B58" s="15"/>
      <c r="C58" s="15"/>
      <c r="D58" s="18" t="s">
        <v>103</v>
      </c>
      <c r="E58" s="15"/>
      <c r="F58" s="15"/>
      <c r="G58" s="15"/>
      <c r="H58" s="15"/>
      <c r="I58" s="15"/>
      <c r="J58" s="15"/>
      <c r="K58" s="15"/>
      <c r="L58" s="15"/>
      <c r="M58" s="15"/>
    </row>
    <row r="59" spans="1:13" ht="22.5" x14ac:dyDescent="0.25">
      <c r="A59" s="13" t="s">
        <v>104</v>
      </c>
      <c r="B59" s="13" t="s">
        <v>18</v>
      </c>
      <c r="C59" s="13" t="s">
        <v>19</v>
      </c>
      <c r="D59" s="14" t="s">
        <v>105</v>
      </c>
      <c r="E59" s="15"/>
      <c r="F59" s="15"/>
      <c r="G59" s="15"/>
      <c r="H59" s="15"/>
      <c r="I59" s="15"/>
      <c r="J59" s="15"/>
      <c r="K59" s="16">
        <v>74.849999999999994</v>
      </c>
      <c r="L59" s="16">
        <v>77.86</v>
      </c>
      <c r="M59" s="17">
        <f>ROUND(K59*L59,2)</f>
        <v>5827.82</v>
      </c>
    </row>
    <row r="60" spans="1:13" ht="114" customHeight="1" x14ac:dyDescent="0.25">
      <c r="A60" s="15"/>
      <c r="B60" s="15"/>
      <c r="C60" s="15"/>
      <c r="D60" s="18" t="s">
        <v>106</v>
      </c>
      <c r="E60" s="15"/>
      <c r="F60" s="15"/>
      <c r="G60" s="15"/>
      <c r="H60" s="15"/>
      <c r="I60" s="15"/>
      <c r="J60" s="15"/>
      <c r="K60" s="15"/>
      <c r="L60" s="15"/>
      <c r="M60" s="15"/>
    </row>
    <row r="61" spans="1:13" x14ac:dyDescent="0.25">
      <c r="A61" s="13" t="s">
        <v>107</v>
      </c>
      <c r="B61" s="13" t="s">
        <v>18</v>
      </c>
      <c r="C61" s="13" t="s">
        <v>19</v>
      </c>
      <c r="D61" s="14" t="s">
        <v>108</v>
      </c>
      <c r="E61" s="15"/>
      <c r="F61" s="15"/>
      <c r="G61" s="15"/>
      <c r="H61" s="15"/>
      <c r="I61" s="15"/>
      <c r="J61" s="15"/>
      <c r="K61" s="16">
        <v>1</v>
      </c>
      <c r="L61" s="16">
        <v>322.16000000000003</v>
      </c>
      <c r="M61" s="17">
        <f>ROUND(K61*L61,2)</f>
        <v>322.16000000000003</v>
      </c>
    </row>
    <row r="62" spans="1:13" x14ac:dyDescent="0.25">
      <c r="A62" s="13" t="s">
        <v>109</v>
      </c>
      <c r="B62" s="13" t="s">
        <v>18</v>
      </c>
      <c r="C62" s="13" t="s">
        <v>110</v>
      </c>
      <c r="D62" s="14" t="s">
        <v>111</v>
      </c>
      <c r="E62" s="15"/>
      <c r="F62" s="15"/>
      <c r="G62" s="15"/>
      <c r="H62" s="15"/>
      <c r="I62" s="15"/>
      <c r="J62" s="15"/>
      <c r="K62" s="16">
        <v>4</v>
      </c>
      <c r="L62" s="16">
        <v>19.87</v>
      </c>
      <c r="M62" s="17">
        <f>ROUND(K62*L62,2)</f>
        <v>79.48</v>
      </c>
    </row>
    <row r="63" spans="1:13" ht="68.25" customHeight="1" x14ac:dyDescent="0.25">
      <c r="A63" s="15"/>
      <c r="B63" s="15"/>
      <c r="C63" s="15"/>
      <c r="D63" s="18" t="s">
        <v>112</v>
      </c>
      <c r="E63" s="15"/>
      <c r="F63" s="15"/>
      <c r="G63" s="15"/>
      <c r="H63" s="15"/>
      <c r="I63" s="15"/>
      <c r="J63" s="15"/>
      <c r="K63" s="15"/>
      <c r="L63" s="15"/>
      <c r="M63" s="15"/>
    </row>
    <row r="64" spans="1:13" x14ac:dyDescent="0.25">
      <c r="A64" s="13" t="s">
        <v>113</v>
      </c>
      <c r="B64" s="13" t="s">
        <v>18</v>
      </c>
      <c r="C64" s="13" t="s">
        <v>19</v>
      </c>
      <c r="D64" s="14" t="s">
        <v>114</v>
      </c>
      <c r="E64" s="15"/>
      <c r="F64" s="15"/>
      <c r="G64" s="15"/>
      <c r="H64" s="15"/>
      <c r="I64" s="15"/>
      <c r="J64" s="15"/>
      <c r="K64" s="16">
        <v>130.30000000000001</v>
      </c>
      <c r="L64" s="16">
        <v>72.48</v>
      </c>
      <c r="M64" s="17">
        <f>ROUND(K64*L64,2)</f>
        <v>9444.14</v>
      </c>
    </row>
    <row r="65" spans="1:13" ht="29.25" customHeight="1" x14ac:dyDescent="0.25">
      <c r="A65" s="15"/>
      <c r="B65" s="15"/>
      <c r="C65" s="15"/>
      <c r="D65" s="18" t="s">
        <v>115</v>
      </c>
      <c r="E65" s="15"/>
      <c r="F65" s="15"/>
      <c r="G65" s="15"/>
      <c r="H65" s="15"/>
      <c r="I65" s="15"/>
      <c r="J65" s="15"/>
      <c r="K65" s="15"/>
      <c r="L65" s="15"/>
      <c r="M65" s="15"/>
    </row>
    <row r="66" spans="1:13" ht="16.5" customHeight="1" x14ac:dyDescent="0.25">
      <c r="A66" s="13" t="s">
        <v>116</v>
      </c>
      <c r="B66" s="13" t="s">
        <v>18</v>
      </c>
      <c r="C66" s="13" t="s">
        <v>19</v>
      </c>
      <c r="D66" s="14" t="s">
        <v>117</v>
      </c>
      <c r="E66" s="15"/>
      <c r="F66" s="15"/>
      <c r="G66" s="15"/>
      <c r="H66" s="15"/>
      <c r="I66" s="15"/>
      <c r="J66" s="15"/>
      <c r="K66" s="16">
        <v>1.61</v>
      </c>
      <c r="L66" s="16">
        <v>42.95</v>
      </c>
      <c r="M66" s="17">
        <f>ROUND(K66*L66,2)</f>
        <v>69.150000000000006</v>
      </c>
    </row>
    <row r="67" spans="1:13" ht="15" customHeight="1" x14ac:dyDescent="0.25">
      <c r="A67" s="13" t="s">
        <v>118</v>
      </c>
      <c r="B67" s="13" t="s">
        <v>18</v>
      </c>
      <c r="C67" s="13" t="s">
        <v>19</v>
      </c>
      <c r="D67" s="14" t="s">
        <v>119</v>
      </c>
      <c r="E67" s="15"/>
      <c r="F67" s="15"/>
      <c r="G67" s="15"/>
      <c r="H67" s="15"/>
      <c r="I67" s="15"/>
      <c r="J67" s="15"/>
      <c r="K67" s="16">
        <v>10.32</v>
      </c>
      <c r="L67" s="16">
        <v>65.099999999999994</v>
      </c>
      <c r="M67" s="17">
        <f>ROUND(K67*L67,2)</f>
        <v>671.83</v>
      </c>
    </row>
    <row r="68" spans="1:13" ht="48" customHeight="1" x14ac:dyDescent="0.25">
      <c r="A68" s="15"/>
      <c r="B68" s="15"/>
      <c r="C68" s="15"/>
      <c r="D68" s="18" t="s">
        <v>120</v>
      </c>
      <c r="E68" s="15"/>
      <c r="F68" s="15"/>
      <c r="G68" s="15"/>
      <c r="H68" s="15"/>
      <c r="I68" s="15"/>
      <c r="J68" s="15"/>
      <c r="K68" s="15"/>
      <c r="L68" s="15"/>
      <c r="M68" s="15"/>
    </row>
    <row r="69" spans="1:13" ht="22.5" x14ac:dyDescent="0.25">
      <c r="A69" s="13" t="s">
        <v>121</v>
      </c>
      <c r="B69" s="13" t="s">
        <v>18</v>
      </c>
      <c r="C69" s="13" t="s">
        <v>19</v>
      </c>
      <c r="D69" s="14" t="s">
        <v>122</v>
      </c>
      <c r="E69" s="15"/>
      <c r="F69" s="15"/>
      <c r="G69" s="15"/>
      <c r="H69" s="15"/>
      <c r="I69" s="15"/>
      <c r="J69" s="15"/>
      <c r="K69" s="16">
        <v>17.04</v>
      </c>
      <c r="L69" s="16">
        <v>45.64</v>
      </c>
      <c r="M69" s="17">
        <f>ROUND(K69*L69,2)</f>
        <v>777.71</v>
      </c>
    </row>
    <row r="70" spans="1:13" ht="48.75" customHeight="1" x14ac:dyDescent="0.25">
      <c r="A70" s="15"/>
      <c r="B70" s="15"/>
      <c r="C70" s="15"/>
      <c r="D70" s="18" t="s">
        <v>123</v>
      </c>
      <c r="E70" s="15"/>
      <c r="F70" s="15"/>
      <c r="G70" s="15"/>
      <c r="H70" s="15"/>
      <c r="I70" s="15"/>
      <c r="J70" s="15"/>
      <c r="K70" s="15"/>
      <c r="L70" s="15"/>
      <c r="M70" s="15"/>
    </row>
    <row r="71" spans="1:13" ht="22.5" x14ac:dyDescent="0.25">
      <c r="A71" s="13" t="s">
        <v>124</v>
      </c>
      <c r="B71" s="13" t="s">
        <v>18</v>
      </c>
      <c r="C71" s="13" t="s">
        <v>19</v>
      </c>
      <c r="D71" s="14" t="s">
        <v>125</v>
      </c>
      <c r="E71" s="15"/>
      <c r="F71" s="15"/>
      <c r="G71" s="15"/>
      <c r="H71" s="15"/>
      <c r="I71" s="15"/>
      <c r="J71" s="15"/>
      <c r="K71" s="16">
        <v>48.84</v>
      </c>
      <c r="L71" s="16">
        <v>69.8</v>
      </c>
      <c r="M71" s="17">
        <f>ROUND(K71*L71,2)</f>
        <v>3409.03</v>
      </c>
    </row>
    <row r="72" spans="1:13" ht="39.75" customHeight="1" x14ac:dyDescent="0.25">
      <c r="A72" s="15"/>
      <c r="B72" s="15"/>
      <c r="C72" s="15"/>
      <c r="D72" s="18" t="s">
        <v>126</v>
      </c>
      <c r="E72" s="15"/>
      <c r="F72" s="15"/>
      <c r="G72" s="15"/>
      <c r="H72" s="15"/>
      <c r="I72" s="15"/>
      <c r="J72" s="15"/>
      <c r="K72" s="15"/>
      <c r="L72" s="15"/>
      <c r="M72" s="15"/>
    </row>
    <row r="73" spans="1:13" ht="22.5" x14ac:dyDescent="0.25">
      <c r="A73" s="13" t="s">
        <v>127</v>
      </c>
      <c r="B73" s="13" t="s">
        <v>18</v>
      </c>
      <c r="C73" s="13" t="s">
        <v>19</v>
      </c>
      <c r="D73" s="14" t="s">
        <v>128</v>
      </c>
      <c r="E73" s="15"/>
      <c r="F73" s="15"/>
      <c r="G73" s="15"/>
      <c r="H73" s="15"/>
      <c r="I73" s="15"/>
      <c r="J73" s="15"/>
      <c r="K73" s="16">
        <v>73.3</v>
      </c>
      <c r="L73" s="16">
        <v>66.44</v>
      </c>
      <c r="M73" s="17">
        <f>ROUND(K73*L73,2)</f>
        <v>4870.05</v>
      </c>
    </row>
    <row r="74" spans="1:13" ht="39" customHeight="1" x14ac:dyDescent="0.25">
      <c r="A74" s="15"/>
      <c r="B74" s="15"/>
      <c r="C74" s="15"/>
      <c r="D74" s="18" t="s">
        <v>129</v>
      </c>
      <c r="E74" s="15"/>
      <c r="F74" s="15"/>
      <c r="G74" s="15"/>
      <c r="H74" s="15"/>
      <c r="I74" s="15"/>
      <c r="J74" s="15"/>
      <c r="K74" s="15"/>
      <c r="L74" s="15"/>
      <c r="M74" s="15"/>
    </row>
    <row r="75" spans="1:13" x14ac:dyDescent="0.25">
      <c r="A75" s="15"/>
      <c r="B75" s="15"/>
      <c r="C75" s="15"/>
      <c r="D75" s="18"/>
      <c r="E75" s="15"/>
      <c r="F75" s="15"/>
      <c r="G75" s="15"/>
      <c r="H75" s="15"/>
      <c r="I75" s="15"/>
      <c r="J75" s="19" t="s">
        <v>130</v>
      </c>
      <c r="K75" s="20">
        <v>1</v>
      </c>
      <c r="L75" s="12">
        <f>M55+M57+M59+M62+M64+M67+M69+M71+M73+M66+M61</f>
        <v>38493.37000000001</v>
      </c>
      <c r="M75" s="12">
        <f>ROUND(L75*K75,2)</f>
        <v>38493.370000000003</v>
      </c>
    </row>
    <row r="76" spans="1:13" ht="0.75" customHeight="1" x14ac:dyDescent="0.25">
      <c r="A76" s="21"/>
      <c r="B76" s="21"/>
      <c r="C76" s="21"/>
      <c r="D76" s="22"/>
      <c r="E76" s="21"/>
      <c r="F76" s="21"/>
      <c r="G76" s="21"/>
      <c r="H76" s="21"/>
      <c r="I76" s="21"/>
      <c r="J76" s="21"/>
      <c r="K76" s="21"/>
      <c r="L76" s="21"/>
      <c r="M76" s="21"/>
    </row>
    <row r="77" spans="1:13" x14ac:dyDescent="0.25">
      <c r="A77" s="8" t="s">
        <v>131</v>
      </c>
      <c r="B77" s="8" t="s">
        <v>15</v>
      </c>
      <c r="C77" s="8"/>
      <c r="D77" s="9" t="s">
        <v>132</v>
      </c>
      <c r="E77" s="10"/>
      <c r="F77" s="10"/>
      <c r="G77" s="10"/>
      <c r="H77" s="10"/>
      <c r="I77" s="10"/>
      <c r="J77" s="10"/>
      <c r="K77" s="11">
        <f>K106</f>
        <v>1</v>
      </c>
      <c r="L77" s="12">
        <f>L106</f>
        <v>15811.349999999997</v>
      </c>
      <c r="M77" s="12">
        <f>M106</f>
        <v>15811.35</v>
      </c>
    </row>
    <row r="78" spans="1:13" x14ac:dyDescent="0.25">
      <c r="A78" s="13" t="s">
        <v>133</v>
      </c>
      <c r="B78" s="13" t="s">
        <v>18</v>
      </c>
      <c r="C78" s="13" t="s">
        <v>57</v>
      </c>
      <c r="D78" s="14" t="s">
        <v>134</v>
      </c>
      <c r="E78" s="15"/>
      <c r="F78" s="15"/>
      <c r="G78" s="15"/>
      <c r="H78" s="15"/>
      <c r="I78" s="15"/>
      <c r="J78" s="15"/>
      <c r="K78" s="16">
        <v>1</v>
      </c>
      <c r="L78" s="16">
        <v>194.64</v>
      </c>
      <c r="M78" s="17">
        <f>ROUND(K78*L78,2)</f>
        <v>194.64</v>
      </c>
    </row>
    <row r="79" spans="1:13" ht="126" customHeight="1" x14ac:dyDescent="0.25">
      <c r="A79" s="15"/>
      <c r="B79" s="15"/>
      <c r="C79" s="15"/>
      <c r="D79" s="18" t="s">
        <v>135</v>
      </c>
      <c r="E79" s="15"/>
      <c r="F79" s="15"/>
      <c r="G79" s="15"/>
      <c r="H79" s="15"/>
      <c r="I79" s="15"/>
      <c r="J79" s="15"/>
      <c r="K79" s="15"/>
      <c r="L79" s="15"/>
      <c r="M79" s="15"/>
    </row>
    <row r="80" spans="1:13" x14ac:dyDescent="0.25">
      <c r="A80" s="13" t="s">
        <v>136</v>
      </c>
      <c r="B80" s="13" t="s">
        <v>18</v>
      </c>
      <c r="C80" s="13" t="s">
        <v>57</v>
      </c>
      <c r="D80" s="14" t="s">
        <v>137</v>
      </c>
      <c r="E80" s="15"/>
      <c r="F80" s="15"/>
      <c r="G80" s="15"/>
      <c r="H80" s="15"/>
      <c r="I80" s="15"/>
      <c r="J80" s="15"/>
      <c r="K80" s="16">
        <v>3</v>
      </c>
      <c r="L80" s="16">
        <v>234.9</v>
      </c>
      <c r="M80" s="17">
        <f>ROUND(K80*L80,2)</f>
        <v>704.7</v>
      </c>
    </row>
    <row r="81" spans="1:13" ht="151.5" customHeight="1" x14ac:dyDescent="0.25">
      <c r="A81" s="15"/>
      <c r="B81" s="15"/>
      <c r="C81" s="15"/>
      <c r="D81" s="18" t="s">
        <v>138</v>
      </c>
      <c r="E81" s="15"/>
      <c r="F81" s="15"/>
      <c r="G81" s="15"/>
      <c r="H81" s="15"/>
      <c r="I81" s="15"/>
      <c r="J81" s="15"/>
      <c r="K81" s="15"/>
      <c r="L81" s="15"/>
      <c r="M81" s="15"/>
    </row>
    <row r="82" spans="1:13" x14ac:dyDescent="0.25">
      <c r="A82" s="13" t="s">
        <v>139</v>
      </c>
      <c r="B82" s="13" t="s">
        <v>18</v>
      </c>
      <c r="C82" s="13" t="s">
        <v>57</v>
      </c>
      <c r="D82" s="14" t="s">
        <v>140</v>
      </c>
      <c r="E82" s="15"/>
      <c r="F82" s="15"/>
      <c r="G82" s="15"/>
      <c r="H82" s="15"/>
      <c r="I82" s="15"/>
      <c r="J82" s="15"/>
      <c r="K82" s="16">
        <v>3</v>
      </c>
      <c r="L82" s="16">
        <v>214.78</v>
      </c>
      <c r="M82" s="17">
        <f>ROUND(K82*L82,2)</f>
        <v>644.34</v>
      </c>
    </row>
    <row r="83" spans="1:13" ht="138" customHeight="1" x14ac:dyDescent="0.25">
      <c r="A83" s="15"/>
      <c r="B83" s="15"/>
      <c r="C83" s="15"/>
      <c r="D83" s="18" t="s">
        <v>141</v>
      </c>
      <c r="E83" s="15"/>
      <c r="F83" s="15"/>
      <c r="G83" s="15"/>
      <c r="H83" s="15"/>
      <c r="I83" s="15"/>
      <c r="J83" s="15"/>
      <c r="K83" s="15"/>
      <c r="L83" s="15"/>
      <c r="M83" s="15"/>
    </row>
    <row r="84" spans="1:13" x14ac:dyDescent="0.25">
      <c r="A84" s="13" t="s">
        <v>142</v>
      </c>
      <c r="B84" s="13" t="s">
        <v>18</v>
      </c>
      <c r="C84" s="13" t="s">
        <v>57</v>
      </c>
      <c r="D84" s="14" t="s">
        <v>143</v>
      </c>
      <c r="E84" s="15"/>
      <c r="F84" s="15"/>
      <c r="G84" s="15"/>
      <c r="H84" s="15"/>
      <c r="I84" s="15"/>
      <c r="J84" s="15"/>
      <c r="K84" s="16">
        <v>5</v>
      </c>
      <c r="L84" s="16">
        <v>281.89</v>
      </c>
      <c r="M84" s="17">
        <f>ROUND(K84*L84,2)</f>
        <v>1409.45</v>
      </c>
    </row>
    <row r="85" spans="1:13" ht="149.25" customHeight="1" x14ac:dyDescent="0.25">
      <c r="A85" s="15"/>
      <c r="B85" s="15"/>
      <c r="C85" s="15"/>
      <c r="D85" s="18" t="s">
        <v>144</v>
      </c>
      <c r="E85" s="15"/>
      <c r="F85" s="15"/>
      <c r="G85" s="15"/>
      <c r="H85" s="15"/>
      <c r="I85" s="15"/>
      <c r="J85" s="15"/>
      <c r="K85" s="15"/>
      <c r="L85" s="15"/>
      <c r="M85" s="15"/>
    </row>
    <row r="86" spans="1:13" x14ac:dyDescent="0.25">
      <c r="A86" s="13" t="s">
        <v>145</v>
      </c>
      <c r="B86" s="13" t="s">
        <v>18</v>
      </c>
      <c r="C86" s="13" t="s">
        <v>27</v>
      </c>
      <c r="D86" s="14" t="s">
        <v>146</v>
      </c>
      <c r="E86" s="15"/>
      <c r="F86" s="15"/>
      <c r="G86" s="15"/>
      <c r="H86" s="15"/>
      <c r="I86" s="15"/>
      <c r="J86" s="15"/>
      <c r="K86" s="16">
        <v>1</v>
      </c>
      <c r="L86" s="16">
        <v>5167.87</v>
      </c>
      <c r="M86" s="17">
        <f>ROUND(K86*L86,2)</f>
        <v>5167.87</v>
      </c>
    </row>
    <row r="87" spans="1:13" ht="227.25" customHeight="1" x14ac:dyDescent="0.25">
      <c r="A87" s="15"/>
      <c r="B87" s="15"/>
      <c r="C87" s="15"/>
      <c r="D87" s="18" t="s">
        <v>147</v>
      </c>
      <c r="E87" s="15"/>
      <c r="F87" s="15"/>
      <c r="G87" s="15"/>
      <c r="H87" s="15"/>
      <c r="I87" s="15"/>
      <c r="J87" s="15"/>
      <c r="K87" s="15"/>
      <c r="L87" s="15"/>
      <c r="M87" s="15"/>
    </row>
    <row r="88" spans="1:13" x14ac:dyDescent="0.25">
      <c r="A88" s="13" t="s">
        <v>148</v>
      </c>
      <c r="B88" s="13" t="s">
        <v>18</v>
      </c>
      <c r="C88" s="13" t="s">
        <v>27</v>
      </c>
      <c r="D88" s="14" t="s">
        <v>149</v>
      </c>
      <c r="E88" s="15"/>
      <c r="F88" s="15"/>
      <c r="G88" s="15"/>
      <c r="H88" s="15"/>
      <c r="I88" s="15"/>
      <c r="J88" s="15"/>
      <c r="K88" s="16">
        <v>3</v>
      </c>
      <c r="L88" s="16">
        <v>114.1</v>
      </c>
      <c r="M88" s="17">
        <f>ROUND(K88*L88,2)</f>
        <v>342.3</v>
      </c>
    </row>
    <row r="89" spans="1:13" ht="36.75" customHeight="1" x14ac:dyDescent="0.25">
      <c r="A89" s="15"/>
      <c r="B89" s="15"/>
      <c r="C89" s="15"/>
      <c r="D89" s="18" t="s">
        <v>150</v>
      </c>
      <c r="E89" s="15"/>
      <c r="F89" s="15"/>
      <c r="G89" s="15"/>
      <c r="H89" s="15"/>
      <c r="I89" s="15"/>
      <c r="J89" s="15"/>
      <c r="K89" s="15"/>
      <c r="L89" s="15"/>
      <c r="M89" s="15"/>
    </row>
    <row r="90" spans="1:13" x14ac:dyDescent="0.25">
      <c r="A90" s="13" t="s">
        <v>151</v>
      </c>
      <c r="B90" s="13" t="s">
        <v>18</v>
      </c>
      <c r="C90" s="13" t="s">
        <v>27</v>
      </c>
      <c r="D90" s="14" t="s">
        <v>152</v>
      </c>
      <c r="E90" s="15"/>
      <c r="F90" s="15"/>
      <c r="G90" s="15"/>
      <c r="H90" s="15"/>
      <c r="I90" s="15"/>
      <c r="J90" s="15"/>
      <c r="K90" s="16">
        <v>1</v>
      </c>
      <c r="L90" s="16">
        <v>1677.87</v>
      </c>
      <c r="M90" s="17">
        <f>ROUND(K90*L90,2)</f>
        <v>1677.87</v>
      </c>
    </row>
    <row r="91" spans="1:13" ht="84.75" customHeight="1" x14ac:dyDescent="0.25">
      <c r="A91" s="15"/>
      <c r="B91" s="15"/>
      <c r="C91" s="15"/>
      <c r="D91" s="18" t="s">
        <v>153</v>
      </c>
      <c r="E91" s="15"/>
      <c r="F91" s="15"/>
      <c r="G91" s="15"/>
      <c r="H91" s="15"/>
      <c r="I91" s="15"/>
      <c r="J91" s="15"/>
      <c r="K91" s="15"/>
      <c r="L91" s="15"/>
      <c r="M91" s="15"/>
    </row>
    <row r="92" spans="1:13" x14ac:dyDescent="0.25">
      <c r="A92" s="13" t="s">
        <v>154</v>
      </c>
      <c r="B92" s="13" t="s">
        <v>18</v>
      </c>
      <c r="C92" s="13" t="s">
        <v>110</v>
      </c>
      <c r="D92" s="14" t="s">
        <v>155</v>
      </c>
      <c r="E92" s="15"/>
      <c r="F92" s="15"/>
      <c r="G92" s="15"/>
      <c r="H92" s="15"/>
      <c r="I92" s="15"/>
      <c r="J92" s="15"/>
      <c r="K92" s="16">
        <v>8</v>
      </c>
      <c r="L92" s="16">
        <v>29.53</v>
      </c>
      <c r="M92" s="17">
        <f>ROUND(K92*L92,2)</f>
        <v>236.24</v>
      </c>
    </row>
    <row r="93" spans="1:13" ht="30.75" customHeight="1" x14ac:dyDescent="0.25">
      <c r="A93" s="15"/>
      <c r="B93" s="15"/>
      <c r="C93" s="15"/>
      <c r="D93" s="18" t="s">
        <v>156</v>
      </c>
      <c r="E93" s="15"/>
      <c r="F93" s="15"/>
      <c r="G93" s="15"/>
      <c r="H93" s="15"/>
      <c r="I93" s="15"/>
      <c r="J93" s="15"/>
      <c r="K93" s="15"/>
      <c r="L93" s="15"/>
      <c r="M93" s="15"/>
    </row>
    <row r="94" spans="1:13" ht="22.5" x14ac:dyDescent="0.25">
      <c r="A94" s="13" t="s">
        <v>157</v>
      </c>
      <c r="B94" s="13" t="s">
        <v>18</v>
      </c>
      <c r="C94" s="13" t="s">
        <v>49</v>
      </c>
      <c r="D94" s="14" t="s">
        <v>158</v>
      </c>
      <c r="E94" s="15"/>
      <c r="F94" s="15"/>
      <c r="G94" s="15"/>
      <c r="H94" s="15"/>
      <c r="I94" s="15"/>
      <c r="J94" s="15"/>
      <c r="K94" s="16">
        <v>1</v>
      </c>
      <c r="L94" s="16">
        <v>469.82</v>
      </c>
      <c r="M94" s="17">
        <f>ROUND(K94*L94,2)</f>
        <v>469.82</v>
      </c>
    </row>
    <row r="95" spans="1:13" ht="73.5" customHeight="1" x14ac:dyDescent="0.25">
      <c r="A95" s="15"/>
      <c r="B95" s="15"/>
      <c r="C95" s="15"/>
      <c r="D95" s="18" t="s">
        <v>159</v>
      </c>
      <c r="E95" s="15"/>
      <c r="F95" s="15"/>
      <c r="G95" s="15"/>
      <c r="H95" s="15"/>
      <c r="I95" s="15"/>
      <c r="J95" s="15"/>
      <c r="K95" s="15"/>
      <c r="L95" s="15"/>
      <c r="M95" s="15"/>
    </row>
    <row r="96" spans="1:13" x14ac:dyDescent="0.25">
      <c r="A96" s="13" t="s">
        <v>160</v>
      </c>
      <c r="B96" s="13" t="s">
        <v>18</v>
      </c>
      <c r="C96" s="13" t="s">
        <v>110</v>
      </c>
      <c r="D96" s="14" t="s">
        <v>161</v>
      </c>
      <c r="E96" s="15"/>
      <c r="F96" s="15"/>
      <c r="G96" s="15"/>
      <c r="H96" s="15"/>
      <c r="I96" s="15"/>
      <c r="J96" s="15"/>
      <c r="K96" s="16">
        <v>20</v>
      </c>
      <c r="L96" s="16">
        <v>32.89</v>
      </c>
      <c r="M96" s="17">
        <f>ROUND(K96*L96,2)</f>
        <v>657.8</v>
      </c>
    </row>
    <row r="97" spans="1:13" ht="106.5" customHeight="1" x14ac:dyDescent="0.25">
      <c r="A97" s="15"/>
      <c r="B97" s="15"/>
      <c r="C97" s="15"/>
      <c r="D97" s="18" t="s">
        <v>162</v>
      </c>
      <c r="E97" s="15"/>
      <c r="F97" s="15"/>
      <c r="G97" s="15"/>
      <c r="H97" s="15"/>
      <c r="I97" s="15"/>
      <c r="J97" s="15"/>
      <c r="K97" s="15"/>
      <c r="L97" s="15"/>
      <c r="M97" s="15"/>
    </row>
    <row r="98" spans="1:13" x14ac:dyDescent="0.25">
      <c r="A98" s="13" t="s">
        <v>163</v>
      </c>
      <c r="B98" s="13" t="s">
        <v>18</v>
      </c>
      <c r="C98" s="13" t="s">
        <v>110</v>
      </c>
      <c r="D98" s="14" t="s">
        <v>164</v>
      </c>
      <c r="E98" s="15"/>
      <c r="F98" s="15"/>
      <c r="G98" s="15"/>
      <c r="H98" s="15"/>
      <c r="I98" s="15"/>
      <c r="J98" s="15"/>
      <c r="K98" s="16">
        <v>20</v>
      </c>
      <c r="L98" s="16">
        <v>22.56</v>
      </c>
      <c r="M98" s="17">
        <f>ROUND(K98*L98,2)</f>
        <v>451.2</v>
      </c>
    </row>
    <row r="99" spans="1:13" ht="106.5" customHeight="1" x14ac:dyDescent="0.25">
      <c r="A99" s="15"/>
      <c r="B99" s="15"/>
      <c r="C99" s="15"/>
      <c r="D99" s="18" t="s">
        <v>165</v>
      </c>
      <c r="E99" s="15"/>
      <c r="F99" s="15"/>
      <c r="G99" s="15"/>
      <c r="H99" s="15"/>
      <c r="I99" s="15"/>
      <c r="J99" s="15"/>
      <c r="K99" s="15"/>
      <c r="L99" s="15"/>
      <c r="M99" s="15"/>
    </row>
    <row r="100" spans="1:13" x14ac:dyDescent="0.25">
      <c r="A100" s="13" t="s">
        <v>166</v>
      </c>
      <c r="B100" s="13" t="s">
        <v>18</v>
      </c>
      <c r="C100" s="13" t="s">
        <v>27</v>
      </c>
      <c r="D100" s="14" t="s">
        <v>167</v>
      </c>
      <c r="E100" s="15"/>
      <c r="F100" s="15"/>
      <c r="G100" s="15"/>
      <c r="H100" s="15"/>
      <c r="I100" s="15"/>
      <c r="J100" s="15"/>
      <c r="K100" s="16">
        <v>1</v>
      </c>
      <c r="L100" s="16">
        <v>966.47</v>
      </c>
      <c r="M100" s="17">
        <f>ROUND(K100*L100,2)</f>
        <v>966.47</v>
      </c>
    </row>
    <row r="101" spans="1:13" ht="72.75" customHeight="1" x14ac:dyDescent="0.25">
      <c r="A101" s="15"/>
      <c r="B101" s="15"/>
      <c r="C101" s="15"/>
      <c r="D101" s="18" t="s">
        <v>168</v>
      </c>
      <c r="E101" s="15"/>
      <c r="F101" s="15"/>
      <c r="G101" s="15"/>
      <c r="H101" s="15"/>
      <c r="I101" s="15"/>
      <c r="J101" s="15"/>
      <c r="K101" s="15"/>
      <c r="L101" s="15"/>
      <c r="M101" s="15"/>
    </row>
    <row r="102" spans="1:13" x14ac:dyDescent="0.25">
      <c r="A102" s="13" t="s">
        <v>169</v>
      </c>
      <c r="B102" s="13" t="s">
        <v>18</v>
      </c>
      <c r="C102" s="13" t="s">
        <v>57</v>
      </c>
      <c r="D102" s="14" t="s">
        <v>170</v>
      </c>
      <c r="E102" s="15"/>
      <c r="F102" s="15"/>
      <c r="G102" s="15"/>
      <c r="H102" s="15"/>
      <c r="I102" s="15"/>
      <c r="J102" s="15"/>
      <c r="K102" s="16">
        <v>3</v>
      </c>
      <c r="L102" s="16">
        <v>778.54</v>
      </c>
      <c r="M102" s="17">
        <f>ROUND(K102*L102,2)</f>
        <v>2335.62</v>
      </c>
    </row>
    <row r="103" spans="1:13" ht="128.25" customHeight="1" x14ac:dyDescent="0.25">
      <c r="A103" s="15"/>
      <c r="B103" s="15"/>
      <c r="C103" s="15"/>
      <c r="D103" s="18" t="s">
        <v>171</v>
      </c>
      <c r="E103" s="15"/>
      <c r="F103" s="15"/>
      <c r="G103" s="15"/>
      <c r="H103" s="15"/>
      <c r="I103" s="15"/>
      <c r="J103" s="15"/>
      <c r="K103" s="15"/>
      <c r="L103" s="15"/>
      <c r="M103" s="15"/>
    </row>
    <row r="104" spans="1:13" x14ac:dyDescent="0.25">
      <c r="A104" s="13" t="s">
        <v>172</v>
      </c>
      <c r="B104" s="13" t="s">
        <v>18</v>
      </c>
      <c r="C104" s="13" t="s">
        <v>57</v>
      </c>
      <c r="D104" s="14" t="s">
        <v>173</v>
      </c>
      <c r="E104" s="15"/>
      <c r="F104" s="15"/>
      <c r="G104" s="15"/>
      <c r="H104" s="15"/>
      <c r="I104" s="15"/>
      <c r="J104" s="15"/>
      <c r="K104" s="16">
        <v>1</v>
      </c>
      <c r="L104" s="16">
        <v>553.03</v>
      </c>
      <c r="M104" s="17">
        <f>ROUND(K104*L104,2)</f>
        <v>553.03</v>
      </c>
    </row>
    <row r="105" spans="1:13" ht="124.5" customHeight="1" x14ac:dyDescent="0.25">
      <c r="A105" s="15"/>
      <c r="B105" s="15"/>
      <c r="C105" s="15"/>
      <c r="D105" s="18" t="s">
        <v>174</v>
      </c>
      <c r="E105" s="15"/>
      <c r="F105" s="15"/>
      <c r="G105" s="15"/>
      <c r="H105" s="15"/>
      <c r="I105" s="15"/>
      <c r="J105" s="15"/>
      <c r="K105" s="15"/>
      <c r="L105" s="15"/>
      <c r="M105" s="15"/>
    </row>
    <row r="106" spans="1:13" x14ac:dyDescent="0.25">
      <c r="A106" s="15"/>
      <c r="B106" s="15"/>
      <c r="C106" s="15"/>
      <c r="D106" s="18"/>
      <c r="E106" s="15"/>
      <c r="F106" s="15"/>
      <c r="G106" s="15"/>
      <c r="H106" s="15"/>
      <c r="I106" s="15"/>
      <c r="J106" s="19" t="s">
        <v>175</v>
      </c>
      <c r="K106" s="20">
        <v>1</v>
      </c>
      <c r="L106" s="12">
        <f>M78+M80+M82+M84+M86+M88+M90+M92+M94+M96+M98+M100+M102+M104</f>
        <v>15811.349999999997</v>
      </c>
      <c r="M106" s="12">
        <f>ROUND(L106*K106,2)</f>
        <v>15811.35</v>
      </c>
    </row>
    <row r="107" spans="1:13" ht="0.75" customHeight="1" x14ac:dyDescent="0.25">
      <c r="A107" s="21"/>
      <c r="B107" s="21"/>
      <c r="C107" s="21"/>
      <c r="D107" s="22"/>
      <c r="E107" s="21"/>
      <c r="F107" s="21"/>
      <c r="G107" s="21"/>
      <c r="H107" s="21"/>
      <c r="I107" s="21"/>
      <c r="J107" s="21"/>
      <c r="K107" s="21"/>
      <c r="L107" s="21"/>
      <c r="M107" s="21"/>
    </row>
    <row r="108" spans="1:13" x14ac:dyDescent="0.25">
      <c r="A108" s="8" t="s">
        <v>176</v>
      </c>
      <c r="B108" s="8" t="s">
        <v>15</v>
      </c>
      <c r="C108" s="8"/>
      <c r="D108" s="9" t="s">
        <v>177</v>
      </c>
      <c r="E108" s="10"/>
      <c r="F108" s="10"/>
      <c r="G108" s="10"/>
      <c r="H108" s="10"/>
      <c r="I108" s="10"/>
      <c r="J108" s="10"/>
      <c r="K108" s="11">
        <f>K133</f>
        <v>1</v>
      </c>
      <c r="L108" s="12">
        <f>L133</f>
        <v>10275.52</v>
      </c>
      <c r="M108" s="12">
        <f>M133</f>
        <v>10275.52</v>
      </c>
    </row>
    <row r="109" spans="1:13" x14ac:dyDescent="0.25">
      <c r="A109" s="13" t="s">
        <v>178</v>
      </c>
      <c r="B109" s="13" t="s">
        <v>18</v>
      </c>
      <c r="C109" s="13" t="s">
        <v>57</v>
      </c>
      <c r="D109" s="14" t="s">
        <v>179</v>
      </c>
      <c r="E109" s="15"/>
      <c r="F109" s="15"/>
      <c r="G109" s="15"/>
      <c r="H109" s="15"/>
      <c r="I109" s="15"/>
      <c r="J109" s="15"/>
      <c r="K109" s="16">
        <v>2</v>
      </c>
      <c r="L109" s="16">
        <v>395.99</v>
      </c>
      <c r="M109" s="17">
        <f>ROUND(K109*L109,2)</f>
        <v>791.98</v>
      </c>
    </row>
    <row r="110" spans="1:13" ht="94.5" customHeight="1" x14ac:dyDescent="0.25">
      <c r="A110" s="15"/>
      <c r="B110" s="15"/>
      <c r="C110" s="15"/>
      <c r="D110" s="18" t="s">
        <v>180</v>
      </c>
      <c r="E110" s="15"/>
      <c r="F110" s="15"/>
      <c r="G110" s="15"/>
      <c r="H110" s="15"/>
      <c r="I110" s="15"/>
      <c r="J110" s="15"/>
      <c r="K110" s="15"/>
      <c r="L110" s="15"/>
      <c r="M110" s="15"/>
    </row>
    <row r="111" spans="1:13" x14ac:dyDescent="0.25">
      <c r="A111" s="13" t="s">
        <v>181</v>
      </c>
      <c r="B111" s="13" t="s">
        <v>18</v>
      </c>
      <c r="C111" s="13" t="s">
        <v>57</v>
      </c>
      <c r="D111" s="14" t="s">
        <v>182</v>
      </c>
      <c r="E111" s="15"/>
      <c r="F111" s="15"/>
      <c r="G111" s="15"/>
      <c r="H111" s="15"/>
      <c r="I111" s="15"/>
      <c r="J111" s="15"/>
      <c r="K111" s="16">
        <v>3</v>
      </c>
      <c r="L111" s="16">
        <v>516.79999999999995</v>
      </c>
      <c r="M111" s="17">
        <f>ROUND(K111*L111,2)</f>
        <v>1550.4</v>
      </c>
    </row>
    <row r="112" spans="1:13" ht="94.5" customHeight="1" x14ac:dyDescent="0.25">
      <c r="A112" s="15"/>
      <c r="B112" s="15"/>
      <c r="C112" s="15"/>
      <c r="D112" s="18" t="s">
        <v>183</v>
      </c>
      <c r="E112" s="15"/>
      <c r="F112" s="15"/>
      <c r="G112" s="15"/>
      <c r="H112" s="15"/>
      <c r="I112" s="15"/>
      <c r="J112" s="15"/>
      <c r="K112" s="15"/>
      <c r="L112" s="15"/>
      <c r="M112" s="15"/>
    </row>
    <row r="113" spans="1:13" ht="22.5" x14ac:dyDescent="0.25">
      <c r="A113" s="13" t="s">
        <v>184</v>
      </c>
      <c r="B113" s="13" t="s">
        <v>18</v>
      </c>
      <c r="C113" s="13" t="s">
        <v>57</v>
      </c>
      <c r="D113" s="14" t="s">
        <v>185</v>
      </c>
      <c r="E113" s="15"/>
      <c r="F113" s="15"/>
      <c r="G113" s="15"/>
      <c r="H113" s="15"/>
      <c r="I113" s="15"/>
      <c r="J113" s="15"/>
      <c r="K113" s="16">
        <v>4</v>
      </c>
      <c r="L113" s="16">
        <v>489.95</v>
      </c>
      <c r="M113" s="17">
        <f>ROUND(K113*L113,2)</f>
        <v>1959.8</v>
      </c>
    </row>
    <row r="114" spans="1:13" ht="340.5" customHeight="1" x14ac:dyDescent="0.25">
      <c r="A114" s="15"/>
      <c r="B114" s="15"/>
      <c r="C114" s="15"/>
      <c r="D114" s="18" t="s">
        <v>186</v>
      </c>
      <c r="E114" s="15"/>
      <c r="F114" s="15"/>
      <c r="G114" s="15"/>
      <c r="H114" s="15"/>
      <c r="I114" s="15"/>
      <c r="J114" s="15"/>
      <c r="K114" s="15"/>
      <c r="L114" s="15"/>
      <c r="M114" s="15"/>
    </row>
    <row r="115" spans="1:13" x14ac:dyDescent="0.25">
      <c r="A115" s="13" t="s">
        <v>187</v>
      </c>
      <c r="B115" s="13" t="s">
        <v>18</v>
      </c>
      <c r="C115" s="13" t="s">
        <v>57</v>
      </c>
      <c r="D115" s="14" t="s">
        <v>188</v>
      </c>
      <c r="E115" s="15"/>
      <c r="F115" s="15"/>
      <c r="G115" s="15"/>
      <c r="H115" s="15"/>
      <c r="I115" s="15"/>
      <c r="J115" s="15"/>
      <c r="K115" s="16">
        <v>1</v>
      </c>
      <c r="L115" s="16">
        <v>154.37</v>
      </c>
      <c r="M115" s="17">
        <f>ROUND(K115*L115,2)</f>
        <v>154.37</v>
      </c>
    </row>
    <row r="116" spans="1:13" ht="282.75" customHeight="1" x14ac:dyDescent="0.25">
      <c r="A116" s="15"/>
      <c r="B116" s="15"/>
      <c r="C116" s="15"/>
      <c r="D116" s="18" t="s">
        <v>189</v>
      </c>
      <c r="E116" s="15"/>
      <c r="F116" s="15"/>
      <c r="G116" s="15"/>
      <c r="H116" s="15"/>
      <c r="I116" s="15"/>
      <c r="J116" s="15"/>
      <c r="K116" s="15"/>
      <c r="L116" s="15"/>
      <c r="M116" s="15"/>
    </row>
    <row r="117" spans="1:13" ht="22.5" x14ac:dyDescent="0.25">
      <c r="A117" s="13" t="s">
        <v>190</v>
      </c>
      <c r="B117" s="13" t="s">
        <v>18</v>
      </c>
      <c r="C117" s="13" t="s">
        <v>27</v>
      </c>
      <c r="D117" s="14" t="s">
        <v>191</v>
      </c>
      <c r="E117" s="15"/>
      <c r="F117" s="15"/>
      <c r="G117" s="15"/>
      <c r="H117" s="15"/>
      <c r="I117" s="15"/>
      <c r="J117" s="15"/>
      <c r="K117" s="16">
        <v>1</v>
      </c>
      <c r="L117" s="16">
        <v>349</v>
      </c>
      <c r="M117" s="17">
        <f>ROUND(K117*L117,2)</f>
        <v>349</v>
      </c>
    </row>
    <row r="118" spans="1:13" ht="36" customHeight="1" x14ac:dyDescent="0.25">
      <c r="A118" s="15"/>
      <c r="B118" s="15"/>
      <c r="C118" s="15"/>
      <c r="D118" s="18" t="s">
        <v>192</v>
      </c>
      <c r="E118" s="15"/>
      <c r="F118" s="15"/>
      <c r="G118" s="15"/>
      <c r="H118" s="15"/>
      <c r="I118" s="15"/>
      <c r="J118" s="15"/>
      <c r="K118" s="15"/>
      <c r="L118" s="15"/>
      <c r="M118" s="15"/>
    </row>
    <row r="119" spans="1:13" ht="22.5" x14ac:dyDescent="0.25">
      <c r="A119" s="13" t="s">
        <v>193</v>
      </c>
      <c r="B119" s="13" t="s">
        <v>18</v>
      </c>
      <c r="C119" s="13" t="s">
        <v>57</v>
      </c>
      <c r="D119" s="14" t="s">
        <v>194</v>
      </c>
      <c r="E119" s="15"/>
      <c r="F119" s="15"/>
      <c r="G119" s="15"/>
      <c r="H119" s="15"/>
      <c r="I119" s="15"/>
      <c r="J119" s="15"/>
      <c r="K119" s="16">
        <v>1</v>
      </c>
      <c r="L119" s="16">
        <v>181.21</v>
      </c>
      <c r="M119" s="17">
        <f>ROUND(K119*L119,2)</f>
        <v>181.21</v>
      </c>
    </row>
    <row r="120" spans="1:13" ht="72" customHeight="1" x14ac:dyDescent="0.25">
      <c r="A120" s="15"/>
      <c r="B120" s="15"/>
      <c r="C120" s="15"/>
      <c r="D120" s="18" t="s">
        <v>195</v>
      </c>
      <c r="E120" s="15"/>
      <c r="F120" s="15"/>
      <c r="G120" s="15"/>
      <c r="H120" s="15"/>
      <c r="I120" s="15"/>
      <c r="J120" s="15"/>
      <c r="K120" s="15"/>
      <c r="L120" s="15"/>
      <c r="M120" s="15"/>
    </row>
    <row r="121" spans="1:13" ht="22.5" x14ac:dyDescent="0.25">
      <c r="A121" s="13" t="s">
        <v>196</v>
      </c>
      <c r="B121" s="13" t="s">
        <v>18</v>
      </c>
      <c r="C121" s="13" t="s">
        <v>27</v>
      </c>
      <c r="D121" s="14" t="s">
        <v>197</v>
      </c>
      <c r="E121" s="15"/>
      <c r="F121" s="15"/>
      <c r="G121" s="15"/>
      <c r="H121" s="15"/>
      <c r="I121" s="15"/>
      <c r="J121" s="15"/>
      <c r="K121" s="16">
        <v>4</v>
      </c>
      <c r="L121" s="16">
        <v>389.28</v>
      </c>
      <c r="M121" s="17">
        <f>ROUND(K121*L121,2)</f>
        <v>1557.12</v>
      </c>
    </row>
    <row r="122" spans="1:13" ht="216.75" customHeight="1" x14ac:dyDescent="0.25">
      <c r="A122" s="15"/>
      <c r="B122" s="15"/>
      <c r="C122" s="15"/>
      <c r="D122" s="18" t="s">
        <v>198</v>
      </c>
      <c r="E122" s="15"/>
      <c r="F122" s="15"/>
      <c r="G122" s="15"/>
      <c r="H122" s="15"/>
      <c r="I122" s="15"/>
      <c r="J122" s="15"/>
      <c r="K122" s="15"/>
      <c r="L122" s="15"/>
      <c r="M122" s="15"/>
    </row>
    <row r="123" spans="1:13" x14ac:dyDescent="0.25">
      <c r="A123" s="13" t="s">
        <v>199</v>
      </c>
      <c r="B123" s="13" t="s">
        <v>18</v>
      </c>
      <c r="C123" s="13" t="s">
        <v>57</v>
      </c>
      <c r="D123" s="14" t="s">
        <v>200</v>
      </c>
      <c r="E123" s="15"/>
      <c r="F123" s="15"/>
      <c r="G123" s="15"/>
      <c r="H123" s="15"/>
      <c r="I123" s="15"/>
      <c r="J123" s="15"/>
      <c r="K123" s="16">
        <v>4</v>
      </c>
      <c r="L123" s="16">
        <v>429.54</v>
      </c>
      <c r="M123" s="17">
        <f>ROUND(K123*L123,2)</f>
        <v>1718.16</v>
      </c>
    </row>
    <row r="124" spans="1:13" ht="82.5" customHeight="1" x14ac:dyDescent="0.25">
      <c r="A124" s="15"/>
      <c r="B124" s="15"/>
      <c r="C124" s="15"/>
      <c r="D124" s="18" t="s">
        <v>201</v>
      </c>
      <c r="E124" s="15"/>
      <c r="F124" s="15"/>
      <c r="G124" s="15"/>
      <c r="H124" s="15"/>
      <c r="I124" s="15"/>
      <c r="J124" s="15"/>
      <c r="K124" s="15"/>
      <c r="L124" s="15"/>
      <c r="M124" s="15"/>
    </row>
    <row r="125" spans="1:13" x14ac:dyDescent="0.25">
      <c r="A125" s="13" t="s">
        <v>202</v>
      </c>
      <c r="B125" s="13" t="s">
        <v>18</v>
      </c>
      <c r="C125" s="13" t="s">
        <v>57</v>
      </c>
      <c r="D125" s="14" t="s">
        <v>203</v>
      </c>
      <c r="E125" s="15"/>
      <c r="F125" s="15"/>
      <c r="G125" s="15"/>
      <c r="H125" s="15"/>
      <c r="I125" s="15"/>
      <c r="J125" s="15"/>
      <c r="K125" s="16">
        <v>2</v>
      </c>
      <c r="L125" s="16">
        <v>328.87</v>
      </c>
      <c r="M125" s="17">
        <f>ROUND(K125*L125,2)</f>
        <v>657.74</v>
      </c>
    </row>
    <row r="126" spans="1:13" ht="81.75" customHeight="1" x14ac:dyDescent="0.25">
      <c r="A126" s="15"/>
      <c r="B126" s="15"/>
      <c r="C126" s="15"/>
      <c r="D126" s="18" t="s">
        <v>204</v>
      </c>
      <c r="E126" s="15"/>
      <c r="F126" s="15"/>
      <c r="G126" s="15"/>
      <c r="H126" s="15"/>
      <c r="I126" s="15"/>
      <c r="J126" s="15"/>
      <c r="K126" s="15"/>
      <c r="L126" s="15"/>
      <c r="M126" s="15"/>
    </row>
    <row r="127" spans="1:13" x14ac:dyDescent="0.25">
      <c r="A127" s="13" t="s">
        <v>205</v>
      </c>
      <c r="B127" s="13" t="s">
        <v>18</v>
      </c>
      <c r="C127" s="13" t="s">
        <v>27</v>
      </c>
      <c r="D127" s="14" t="s">
        <v>206</v>
      </c>
      <c r="E127" s="15"/>
      <c r="F127" s="15"/>
      <c r="G127" s="15"/>
      <c r="H127" s="15"/>
      <c r="I127" s="15"/>
      <c r="J127" s="15"/>
      <c r="K127" s="16">
        <v>2</v>
      </c>
      <c r="L127" s="16">
        <v>100.67</v>
      </c>
      <c r="M127" s="17">
        <f>ROUND(K127*L127,2)</f>
        <v>201.34</v>
      </c>
    </row>
    <row r="128" spans="1:13" ht="25.5" customHeight="1" x14ac:dyDescent="0.25">
      <c r="A128" s="15"/>
      <c r="B128" s="15"/>
      <c r="C128" s="15"/>
      <c r="D128" s="18" t="s">
        <v>207</v>
      </c>
      <c r="E128" s="15"/>
      <c r="F128" s="15"/>
      <c r="G128" s="15"/>
      <c r="H128" s="15"/>
      <c r="I128" s="15"/>
      <c r="J128" s="15"/>
      <c r="K128" s="15"/>
      <c r="L128" s="15"/>
      <c r="M128" s="15"/>
    </row>
    <row r="129" spans="1:13" x14ac:dyDescent="0.25">
      <c r="A129" s="13" t="s">
        <v>208</v>
      </c>
      <c r="B129" s="13" t="s">
        <v>18</v>
      </c>
      <c r="C129" s="13" t="s">
        <v>27</v>
      </c>
      <c r="D129" s="14" t="s">
        <v>209</v>
      </c>
      <c r="E129" s="15"/>
      <c r="F129" s="15"/>
      <c r="G129" s="15"/>
      <c r="H129" s="15"/>
      <c r="I129" s="15"/>
      <c r="J129" s="15"/>
      <c r="K129" s="16">
        <v>4</v>
      </c>
      <c r="L129" s="16">
        <v>120.81</v>
      </c>
      <c r="M129" s="17">
        <f>ROUND(K129*L129,2)</f>
        <v>483.24</v>
      </c>
    </row>
    <row r="130" spans="1:13" ht="15" customHeight="1" x14ac:dyDescent="0.25">
      <c r="A130" s="15"/>
      <c r="B130" s="15"/>
      <c r="C130" s="15"/>
      <c r="D130" s="18" t="s">
        <v>210</v>
      </c>
      <c r="E130" s="15"/>
      <c r="F130" s="15"/>
      <c r="G130" s="15"/>
      <c r="H130" s="15"/>
      <c r="I130" s="15"/>
      <c r="J130" s="15"/>
      <c r="K130" s="15"/>
      <c r="L130" s="15"/>
      <c r="M130" s="15"/>
    </row>
    <row r="131" spans="1:13" x14ac:dyDescent="0.25">
      <c r="A131" s="13" t="s">
        <v>211</v>
      </c>
      <c r="B131" s="13" t="s">
        <v>18</v>
      </c>
      <c r="C131" s="13" t="s">
        <v>27</v>
      </c>
      <c r="D131" s="14" t="s">
        <v>212</v>
      </c>
      <c r="E131" s="15"/>
      <c r="F131" s="15"/>
      <c r="G131" s="15"/>
      <c r="H131" s="15"/>
      <c r="I131" s="15"/>
      <c r="J131" s="15"/>
      <c r="K131" s="16">
        <v>4</v>
      </c>
      <c r="L131" s="16">
        <v>167.79</v>
      </c>
      <c r="M131" s="17">
        <f>ROUND(K131*L131,2)</f>
        <v>671.16</v>
      </c>
    </row>
    <row r="132" spans="1:13" ht="22.5" x14ac:dyDescent="0.25">
      <c r="A132" s="15"/>
      <c r="B132" s="15"/>
      <c r="C132" s="15"/>
      <c r="D132" s="18" t="s">
        <v>213</v>
      </c>
      <c r="E132" s="15"/>
      <c r="F132" s="15"/>
      <c r="G132" s="15"/>
      <c r="H132" s="15"/>
      <c r="I132" s="15"/>
      <c r="J132" s="15"/>
      <c r="K132" s="15"/>
      <c r="L132" s="15"/>
      <c r="M132" s="15"/>
    </row>
    <row r="133" spans="1:13" x14ac:dyDescent="0.25">
      <c r="A133" s="15"/>
      <c r="B133" s="15"/>
      <c r="C133" s="15"/>
      <c r="D133" s="18"/>
      <c r="E133" s="15"/>
      <c r="F133" s="15"/>
      <c r="G133" s="15"/>
      <c r="H133" s="15"/>
      <c r="I133" s="15"/>
      <c r="J133" s="19" t="s">
        <v>214</v>
      </c>
      <c r="K133" s="20">
        <v>1</v>
      </c>
      <c r="L133" s="12">
        <f>M109+M111+M113+M115+M117+M119+M121+M123+M125+M127+M129+M131</f>
        <v>10275.52</v>
      </c>
      <c r="M133" s="12">
        <f>ROUND(L133*K133,2)</f>
        <v>10275.52</v>
      </c>
    </row>
    <row r="134" spans="1:13" ht="0.75" customHeight="1" x14ac:dyDescent="0.25">
      <c r="A134" s="21"/>
      <c r="B134" s="21"/>
      <c r="C134" s="21"/>
      <c r="D134" s="22"/>
      <c r="E134" s="21"/>
      <c r="F134" s="21"/>
      <c r="G134" s="21"/>
      <c r="H134" s="21"/>
      <c r="I134" s="21"/>
      <c r="J134" s="21"/>
      <c r="K134" s="21"/>
      <c r="L134" s="21"/>
      <c r="M134" s="21"/>
    </row>
    <row r="135" spans="1:13" x14ac:dyDescent="0.25">
      <c r="A135" s="8" t="s">
        <v>215</v>
      </c>
      <c r="B135" s="8" t="s">
        <v>15</v>
      </c>
      <c r="C135" s="8"/>
      <c r="D135" s="9" t="s">
        <v>216</v>
      </c>
      <c r="E135" s="10"/>
      <c r="F135" s="10"/>
      <c r="G135" s="10"/>
      <c r="H135" s="10"/>
      <c r="I135" s="10"/>
      <c r="J135" s="10"/>
      <c r="K135" s="11">
        <f>K181</f>
        <v>1</v>
      </c>
      <c r="L135" s="12">
        <f>L181</f>
        <v>23321.279999999999</v>
      </c>
      <c r="M135" s="12">
        <f>M181</f>
        <v>23321.279999999999</v>
      </c>
    </row>
    <row r="136" spans="1:13" ht="22.5" x14ac:dyDescent="0.25">
      <c r="A136" s="13" t="s">
        <v>217</v>
      </c>
      <c r="B136" s="13" t="s">
        <v>18</v>
      </c>
      <c r="C136" s="13" t="s">
        <v>218</v>
      </c>
      <c r="D136" s="14" t="s">
        <v>219</v>
      </c>
      <c r="E136" s="15"/>
      <c r="F136" s="15"/>
      <c r="G136" s="15"/>
      <c r="H136" s="15"/>
      <c r="I136" s="15"/>
      <c r="J136" s="15"/>
      <c r="K136" s="16">
        <v>17</v>
      </c>
      <c r="L136" s="16">
        <v>60.4</v>
      </c>
      <c r="M136" s="17">
        <f t="shared" ref="M136:M141" si="0">ROUND(K136*L136,2)</f>
        <v>1026.8</v>
      </c>
    </row>
    <row r="137" spans="1:13" ht="22.5" x14ac:dyDescent="0.25">
      <c r="A137" s="13" t="s">
        <v>220</v>
      </c>
      <c r="B137" s="13" t="s">
        <v>18</v>
      </c>
      <c r="C137" s="13" t="s">
        <v>27</v>
      </c>
      <c r="D137" s="14" t="s">
        <v>221</v>
      </c>
      <c r="E137" s="15"/>
      <c r="F137" s="15"/>
      <c r="G137" s="15"/>
      <c r="H137" s="15"/>
      <c r="I137" s="15"/>
      <c r="J137" s="15"/>
      <c r="K137" s="16">
        <v>10</v>
      </c>
      <c r="L137" s="16">
        <v>64.430000000000007</v>
      </c>
      <c r="M137" s="17">
        <f t="shared" si="0"/>
        <v>644.29999999999995</v>
      </c>
    </row>
    <row r="138" spans="1:13" x14ac:dyDescent="0.25">
      <c r="A138" s="13" t="s">
        <v>222</v>
      </c>
      <c r="B138" s="13" t="s">
        <v>18</v>
      </c>
      <c r="C138" s="13" t="s">
        <v>27</v>
      </c>
      <c r="D138" s="14" t="s">
        <v>223</v>
      </c>
      <c r="E138" s="15"/>
      <c r="F138" s="15"/>
      <c r="G138" s="15"/>
      <c r="H138" s="15"/>
      <c r="I138" s="15"/>
      <c r="J138" s="15"/>
      <c r="K138" s="16">
        <v>1</v>
      </c>
      <c r="L138" s="16">
        <v>241.62</v>
      </c>
      <c r="M138" s="17">
        <f t="shared" si="0"/>
        <v>241.62</v>
      </c>
    </row>
    <row r="139" spans="1:13" ht="22.5" x14ac:dyDescent="0.25">
      <c r="A139" s="13" t="s">
        <v>224</v>
      </c>
      <c r="B139" s="13" t="s">
        <v>18</v>
      </c>
      <c r="C139" s="13" t="s">
        <v>27</v>
      </c>
      <c r="D139" s="14" t="s">
        <v>225</v>
      </c>
      <c r="E139" s="15"/>
      <c r="F139" s="15"/>
      <c r="G139" s="15"/>
      <c r="H139" s="15"/>
      <c r="I139" s="15"/>
      <c r="J139" s="15"/>
      <c r="K139" s="16">
        <v>38</v>
      </c>
      <c r="L139" s="16">
        <v>56.38</v>
      </c>
      <c r="M139" s="17">
        <f t="shared" si="0"/>
        <v>2142.44</v>
      </c>
    </row>
    <row r="140" spans="1:13" x14ac:dyDescent="0.25">
      <c r="A140" s="13" t="s">
        <v>226</v>
      </c>
      <c r="B140" s="13" t="s">
        <v>18</v>
      </c>
      <c r="C140" s="13" t="s">
        <v>218</v>
      </c>
      <c r="D140" s="14" t="s">
        <v>227</v>
      </c>
      <c r="E140" s="15"/>
      <c r="F140" s="15"/>
      <c r="G140" s="15"/>
      <c r="H140" s="15"/>
      <c r="I140" s="15"/>
      <c r="J140" s="15"/>
      <c r="K140" s="16">
        <v>50</v>
      </c>
      <c r="L140" s="16">
        <v>37.590000000000003</v>
      </c>
      <c r="M140" s="17">
        <f t="shared" si="0"/>
        <v>1879.5</v>
      </c>
    </row>
    <row r="141" spans="1:13" x14ac:dyDescent="0.25">
      <c r="A141" s="13" t="s">
        <v>228</v>
      </c>
      <c r="B141" s="13" t="s">
        <v>18</v>
      </c>
      <c r="C141" s="13" t="s">
        <v>57</v>
      </c>
      <c r="D141" s="14" t="s">
        <v>229</v>
      </c>
      <c r="E141" s="15"/>
      <c r="F141" s="15"/>
      <c r="G141" s="15"/>
      <c r="H141" s="15"/>
      <c r="I141" s="15"/>
      <c r="J141" s="15"/>
      <c r="K141" s="16">
        <v>4</v>
      </c>
      <c r="L141" s="16">
        <v>83.22</v>
      </c>
      <c r="M141" s="17">
        <f t="shared" si="0"/>
        <v>332.88</v>
      </c>
    </row>
    <row r="142" spans="1:13" ht="160.5" customHeight="1" x14ac:dyDescent="0.25">
      <c r="A142" s="15"/>
      <c r="B142" s="15"/>
      <c r="C142" s="15"/>
      <c r="D142" s="18" t="s">
        <v>230</v>
      </c>
      <c r="E142" s="15"/>
      <c r="F142" s="15"/>
      <c r="G142" s="15"/>
      <c r="H142" s="15"/>
      <c r="I142" s="15"/>
      <c r="J142" s="15"/>
      <c r="K142" s="15"/>
      <c r="L142" s="15"/>
      <c r="M142" s="15"/>
    </row>
    <row r="143" spans="1:13" x14ac:dyDescent="0.25">
      <c r="A143" s="13" t="s">
        <v>231</v>
      </c>
      <c r="B143" s="13" t="s">
        <v>18</v>
      </c>
      <c r="C143" s="13" t="s">
        <v>57</v>
      </c>
      <c r="D143" s="14" t="s">
        <v>232</v>
      </c>
      <c r="E143" s="15"/>
      <c r="F143" s="15"/>
      <c r="G143" s="15"/>
      <c r="H143" s="15"/>
      <c r="I143" s="15"/>
      <c r="J143" s="15"/>
      <c r="K143" s="16">
        <v>3</v>
      </c>
      <c r="L143" s="16">
        <v>72.48</v>
      </c>
      <c r="M143" s="17">
        <f>ROUND(K143*L143,2)</f>
        <v>217.44</v>
      </c>
    </row>
    <row r="144" spans="1:13" ht="162.75" customHeight="1" x14ac:dyDescent="0.25">
      <c r="A144" s="15"/>
      <c r="B144" s="15"/>
      <c r="C144" s="15"/>
      <c r="D144" s="18" t="s">
        <v>233</v>
      </c>
      <c r="E144" s="15"/>
      <c r="F144" s="15"/>
      <c r="G144" s="15"/>
      <c r="H144" s="15"/>
      <c r="I144" s="15"/>
      <c r="J144" s="15"/>
      <c r="K144" s="15"/>
      <c r="L144" s="15"/>
      <c r="M144" s="15"/>
    </row>
    <row r="145" spans="1:13" x14ac:dyDescent="0.25">
      <c r="A145" s="13" t="s">
        <v>234</v>
      </c>
      <c r="B145" s="13" t="s">
        <v>18</v>
      </c>
      <c r="C145" s="13" t="s">
        <v>27</v>
      </c>
      <c r="D145" s="14" t="s">
        <v>235</v>
      </c>
      <c r="E145" s="15"/>
      <c r="F145" s="15"/>
      <c r="G145" s="15"/>
      <c r="H145" s="15"/>
      <c r="I145" s="15"/>
      <c r="J145" s="15"/>
      <c r="K145" s="16">
        <v>6</v>
      </c>
      <c r="L145" s="16">
        <v>60.4</v>
      </c>
      <c r="M145" s="17">
        <f>ROUND(K145*L145,2)</f>
        <v>362.4</v>
      </c>
    </row>
    <row r="146" spans="1:13" x14ac:dyDescent="0.25">
      <c r="A146" s="13" t="s">
        <v>236</v>
      </c>
      <c r="B146" s="13" t="s">
        <v>18</v>
      </c>
      <c r="C146" s="13" t="s">
        <v>27</v>
      </c>
      <c r="D146" s="14" t="s">
        <v>237</v>
      </c>
      <c r="E146" s="15"/>
      <c r="F146" s="15"/>
      <c r="G146" s="15"/>
      <c r="H146" s="15"/>
      <c r="I146" s="15"/>
      <c r="J146" s="15"/>
      <c r="K146" s="16">
        <v>1</v>
      </c>
      <c r="L146" s="16">
        <v>73.83</v>
      </c>
      <c r="M146" s="17">
        <f>ROUND(K146*L146,2)</f>
        <v>73.83</v>
      </c>
    </row>
    <row r="147" spans="1:13" ht="84.75" customHeight="1" x14ac:dyDescent="0.25">
      <c r="A147" s="15"/>
      <c r="B147" s="15"/>
      <c r="C147" s="15"/>
      <c r="D147" s="18" t="s">
        <v>238</v>
      </c>
      <c r="E147" s="15"/>
      <c r="F147" s="15"/>
      <c r="G147" s="15"/>
      <c r="H147" s="15"/>
      <c r="I147" s="15"/>
      <c r="J147" s="15"/>
      <c r="K147" s="15"/>
      <c r="L147" s="15"/>
      <c r="M147" s="15"/>
    </row>
    <row r="148" spans="1:13" x14ac:dyDescent="0.25">
      <c r="A148" s="13" t="s">
        <v>239</v>
      </c>
      <c r="B148" s="13" t="s">
        <v>18</v>
      </c>
      <c r="C148" s="13" t="s">
        <v>27</v>
      </c>
      <c r="D148" s="14" t="s">
        <v>240</v>
      </c>
      <c r="E148" s="15"/>
      <c r="F148" s="15"/>
      <c r="G148" s="15"/>
      <c r="H148" s="15"/>
      <c r="I148" s="15"/>
      <c r="J148" s="15"/>
      <c r="K148" s="16">
        <v>1</v>
      </c>
      <c r="L148" s="16">
        <v>604.03</v>
      </c>
      <c r="M148" s="17">
        <f>ROUND(K148*L148,2)</f>
        <v>604.03</v>
      </c>
    </row>
    <row r="149" spans="1:13" ht="22.5" x14ac:dyDescent="0.25">
      <c r="A149" s="13" t="s">
        <v>241</v>
      </c>
      <c r="B149" s="13" t="s">
        <v>18</v>
      </c>
      <c r="C149" s="13" t="s">
        <v>110</v>
      </c>
      <c r="D149" s="14" t="s">
        <v>242</v>
      </c>
      <c r="E149" s="15"/>
      <c r="F149" s="15"/>
      <c r="G149" s="15"/>
      <c r="H149" s="15"/>
      <c r="I149" s="15"/>
      <c r="J149" s="15"/>
      <c r="K149" s="16">
        <v>25</v>
      </c>
      <c r="L149" s="16">
        <v>51</v>
      </c>
      <c r="M149" s="17">
        <f>ROUND(K149*L149,2)</f>
        <v>1275</v>
      </c>
    </row>
    <row r="150" spans="1:13" ht="168.75" x14ac:dyDescent="0.25">
      <c r="A150" s="15"/>
      <c r="B150" s="15"/>
      <c r="C150" s="15"/>
      <c r="D150" s="18" t="s">
        <v>243</v>
      </c>
      <c r="E150" s="15"/>
      <c r="F150" s="15"/>
      <c r="G150" s="15"/>
      <c r="H150" s="15"/>
      <c r="I150" s="15"/>
      <c r="J150" s="15"/>
      <c r="K150" s="15"/>
      <c r="L150" s="15"/>
      <c r="M150" s="15"/>
    </row>
    <row r="151" spans="1:13" x14ac:dyDescent="0.25">
      <c r="A151" s="13" t="s">
        <v>244</v>
      </c>
      <c r="B151" s="13" t="s">
        <v>18</v>
      </c>
      <c r="C151" s="13" t="s">
        <v>57</v>
      </c>
      <c r="D151" s="14" t="s">
        <v>245</v>
      </c>
      <c r="E151" s="15"/>
      <c r="F151" s="15"/>
      <c r="G151" s="15"/>
      <c r="H151" s="15"/>
      <c r="I151" s="15"/>
      <c r="J151" s="15"/>
      <c r="K151" s="16">
        <v>1</v>
      </c>
      <c r="L151" s="16">
        <v>1946.33</v>
      </c>
      <c r="M151" s="17">
        <f>ROUND(K151*L151,2)</f>
        <v>1946.33</v>
      </c>
    </row>
    <row r="152" spans="1:13" x14ac:dyDescent="0.25">
      <c r="A152" s="13" t="s">
        <v>246</v>
      </c>
      <c r="B152" s="13" t="s">
        <v>18</v>
      </c>
      <c r="C152" s="13" t="s">
        <v>27</v>
      </c>
      <c r="D152" s="14" t="s">
        <v>247</v>
      </c>
      <c r="E152" s="15"/>
      <c r="F152" s="15"/>
      <c r="G152" s="15"/>
      <c r="H152" s="15"/>
      <c r="I152" s="15"/>
      <c r="J152" s="15"/>
      <c r="K152" s="16">
        <v>16</v>
      </c>
      <c r="L152" s="16">
        <v>114.1</v>
      </c>
      <c r="M152" s="17">
        <f>ROUND(K152*L152,2)</f>
        <v>1825.6</v>
      </c>
    </row>
    <row r="153" spans="1:13" ht="49.5" customHeight="1" x14ac:dyDescent="0.25">
      <c r="A153" s="15"/>
      <c r="B153" s="15"/>
      <c r="C153" s="15"/>
      <c r="D153" s="18" t="s">
        <v>248</v>
      </c>
      <c r="E153" s="15"/>
      <c r="F153" s="15"/>
      <c r="G153" s="15"/>
      <c r="H153" s="15"/>
      <c r="I153" s="15"/>
      <c r="J153" s="15"/>
      <c r="K153" s="15"/>
      <c r="L153" s="15"/>
      <c r="M153" s="15"/>
    </row>
    <row r="154" spans="1:13" x14ac:dyDescent="0.25">
      <c r="A154" s="13" t="s">
        <v>249</v>
      </c>
      <c r="B154" s="13" t="s">
        <v>18</v>
      </c>
      <c r="C154" s="13" t="s">
        <v>27</v>
      </c>
      <c r="D154" s="14" t="s">
        <v>250</v>
      </c>
      <c r="E154" s="15"/>
      <c r="F154" s="15"/>
      <c r="G154" s="15"/>
      <c r="H154" s="15"/>
      <c r="I154" s="15"/>
      <c r="J154" s="15"/>
      <c r="K154" s="16">
        <v>11</v>
      </c>
      <c r="L154" s="16">
        <v>127.52</v>
      </c>
      <c r="M154" s="17">
        <f>ROUND(K154*L154,2)</f>
        <v>1402.72</v>
      </c>
    </row>
    <row r="155" spans="1:13" ht="48" customHeight="1" x14ac:dyDescent="0.25">
      <c r="A155" s="15"/>
      <c r="B155" s="15"/>
      <c r="C155" s="15"/>
      <c r="D155" s="18" t="s">
        <v>251</v>
      </c>
      <c r="E155" s="15"/>
      <c r="F155" s="15"/>
      <c r="G155" s="15"/>
      <c r="H155" s="15"/>
      <c r="I155" s="15"/>
      <c r="J155" s="15"/>
      <c r="K155" s="15"/>
      <c r="L155" s="15"/>
      <c r="M155" s="15"/>
    </row>
    <row r="156" spans="1:13" ht="18.75" customHeight="1" x14ac:dyDescent="0.25">
      <c r="A156" s="13" t="s">
        <v>252</v>
      </c>
      <c r="B156" s="13" t="s">
        <v>18</v>
      </c>
      <c r="C156" s="13" t="s">
        <v>27</v>
      </c>
      <c r="D156" s="14" t="s">
        <v>253</v>
      </c>
      <c r="E156" s="15"/>
      <c r="F156" s="15"/>
      <c r="G156" s="15"/>
      <c r="H156" s="15"/>
      <c r="I156" s="15"/>
      <c r="J156" s="15"/>
      <c r="K156" s="16">
        <v>2</v>
      </c>
      <c r="L156" s="16">
        <v>127.52</v>
      </c>
      <c r="M156" s="17">
        <f>ROUND(K156*L156,2)</f>
        <v>255.04</v>
      </c>
    </row>
    <row r="157" spans="1:13" x14ac:dyDescent="0.25">
      <c r="A157" s="13" t="s">
        <v>254</v>
      </c>
      <c r="B157" s="13" t="s">
        <v>18</v>
      </c>
      <c r="C157" s="13" t="s">
        <v>27</v>
      </c>
      <c r="D157" s="14" t="s">
        <v>255</v>
      </c>
      <c r="E157" s="15"/>
      <c r="F157" s="15"/>
      <c r="G157" s="15"/>
      <c r="H157" s="15"/>
      <c r="I157" s="15"/>
      <c r="J157" s="15"/>
      <c r="K157" s="16">
        <v>2</v>
      </c>
      <c r="L157" s="16">
        <v>127.52</v>
      </c>
      <c r="M157" s="17">
        <f>ROUND(K157*L157,2)</f>
        <v>255.04</v>
      </c>
    </row>
    <row r="158" spans="1:13" ht="49.5" customHeight="1" x14ac:dyDescent="0.25">
      <c r="A158" s="15"/>
      <c r="B158" s="15"/>
      <c r="C158" s="15"/>
      <c r="D158" s="18" t="s">
        <v>256</v>
      </c>
      <c r="E158" s="15"/>
      <c r="F158" s="15"/>
      <c r="G158" s="15"/>
      <c r="H158" s="15"/>
      <c r="I158" s="15"/>
      <c r="J158" s="15"/>
      <c r="K158" s="15"/>
      <c r="L158" s="15"/>
      <c r="M158" s="15"/>
    </row>
    <row r="159" spans="1:13" x14ac:dyDescent="0.25">
      <c r="A159" s="13" t="s">
        <v>257</v>
      </c>
      <c r="B159" s="13" t="s">
        <v>18</v>
      </c>
      <c r="C159" s="13" t="s">
        <v>27</v>
      </c>
      <c r="D159" s="14" t="s">
        <v>258</v>
      </c>
      <c r="E159" s="15"/>
      <c r="F159" s="15"/>
      <c r="G159" s="15"/>
      <c r="H159" s="15"/>
      <c r="I159" s="15"/>
      <c r="J159" s="15"/>
      <c r="K159" s="16">
        <v>1</v>
      </c>
      <c r="L159" s="16">
        <v>248.33</v>
      </c>
      <c r="M159" s="17">
        <f>ROUND(K159*L159,2)</f>
        <v>248.33</v>
      </c>
    </row>
    <row r="160" spans="1:13" ht="67.5" x14ac:dyDescent="0.25">
      <c r="A160" s="15"/>
      <c r="B160" s="15"/>
      <c r="C160" s="15"/>
      <c r="D160" s="18" t="s">
        <v>259</v>
      </c>
      <c r="E160" s="15"/>
      <c r="F160" s="15"/>
      <c r="G160" s="15"/>
      <c r="H160" s="15"/>
      <c r="I160" s="15"/>
      <c r="J160" s="15"/>
      <c r="K160" s="15"/>
      <c r="L160" s="15"/>
      <c r="M160" s="15"/>
    </row>
    <row r="161" spans="1:13" x14ac:dyDescent="0.25">
      <c r="A161" s="13" t="s">
        <v>260</v>
      </c>
      <c r="B161" s="13" t="s">
        <v>18</v>
      </c>
      <c r="C161" s="13" t="s">
        <v>110</v>
      </c>
      <c r="D161" s="14" t="s">
        <v>261</v>
      </c>
      <c r="E161" s="15"/>
      <c r="F161" s="15"/>
      <c r="G161" s="15"/>
      <c r="H161" s="15"/>
      <c r="I161" s="15"/>
      <c r="J161" s="15"/>
      <c r="K161" s="16">
        <v>70</v>
      </c>
      <c r="L161" s="16">
        <v>30.2</v>
      </c>
      <c r="M161" s="17">
        <f>ROUND(K161*L161,2)</f>
        <v>2114</v>
      </c>
    </row>
    <row r="162" spans="1:13" ht="90" x14ac:dyDescent="0.25">
      <c r="A162" s="15"/>
      <c r="B162" s="15"/>
      <c r="C162" s="15"/>
      <c r="D162" s="18" t="s">
        <v>262</v>
      </c>
      <c r="E162" s="15"/>
      <c r="F162" s="15"/>
      <c r="G162" s="15"/>
      <c r="H162" s="15"/>
      <c r="I162" s="15"/>
      <c r="J162" s="15"/>
      <c r="K162" s="15"/>
      <c r="L162" s="15"/>
      <c r="M162" s="15"/>
    </row>
    <row r="163" spans="1:13" x14ac:dyDescent="0.25">
      <c r="A163" s="13" t="s">
        <v>263</v>
      </c>
      <c r="B163" s="13" t="s">
        <v>18</v>
      </c>
      <c r="C163" s="13" t="s">
        <v>27</v>
      </c>
      <c r="D163" s="14" t="s">
        <v>264</v>
      </c>
      <c r="E163" s="15"/>
      <c r="F163" s="15"/>
      <c r="G163" s="15"/>
      <c r="H163" s="15"/>
      <c r="I163" s="15"/>
      <c r="J163" s="15"/>
      <c r="K163" s="16">
        <v>1</v>
      </c>
      <c r="L163" s="16">
        <v>335.58</v>
      </c>
      <c r="M163" s="17">
        <f>ROUND(K163*L163,2)</f>
        <v>335.58</v>
      </c>
    </row>
    <row r="164" spans="1:13" x14ac:dyDescent="0.25">
      <c r="A164" s="13" t="s">
        <v>265</v>
      </c>
      <c r="B164" s="13" t="s">
        <v>18</v>
      </c>
      <c r="C164" s="13" t="s">
        <v>57</v>
      </c>
      <c r="D164" s="14" t="s">
        <v>266</v>
      </c>
      <c r="E164" s="15"/>
      <c r="F164" s="15"/>
      <c r="G164" s="15"/>
      <c r="H164" s="15"/>
      <c r="I164" s="15"/>
      <c r="J164" s="15"/>
      <c r="K164" s="16">
        <v>6</v>
      </c>
      <c r="L164" s="16">
        <v>64.430000000000007</v>
      </c>
      <c r="M164" s="17">
        <f>ROUND(K164*L164,2)</f>
        <v>386.58</v>
      </c>
    </row>
    <row r="165" spans="1:13" ht="141.75" customHeight="1" x14ac:dyDescent="0.25">
      <c r="A165" s="15"/>
      <c r="B165" s="15"/>
      <c r="C165" s="15"/>
      <c r="D165" s="18" t="s">
        <v>267</v>
      </c>
      <c r="E165" s="15"/>
      <c r="F165" s="15"/>
      <c r="G165" s="15"/>
      <c r="H165" s="15"/>
      <c r="I165" s="15"/>
      <c r="J165" s="15"/>
      <c r="K165" s="15"/>
      <c r="L165" s="15"/>
      <c r="M165" s="15"/>
    </row>
    <row r="166" spans="1:13" x14ac:dyDescent="0.25">
      <c r="A166" s="13" t="s">
        <v>268</v>
      </c>
      <c r="B166" s="13" t="s">
        <v>18</v>
      </c>
      <c r="C166" s="13" t="s">
        <v>57</v>
      </c>
      <c r="D166" s="14" t="s">
        <v>269</v>
      </c>
      <c r="E166" s="15"/>
      <c r="F166" s="15"/>
      <c r="G166" s="15"/>
      <c r="H166" s="15"/>
      <c r="I166" s="15"/>
      <c r="J166" s="15"/>
      <c r="K166" s="16">
        <v>10</v>
      </c>
      <c r="L166" s="16">
        <v>104.71</v>
      </c>
      <c r="M166" s="17">
        <f>ROUND(K166*L166,2)</f>
        <v>1047.0999999999999</v>
      </c>
    </row>
    <row r="167" spans="1:13" ht="177" customHeight="1" x14ac:dyDescent="0.25">
      <c r="A167" s="15"/>
      <c r="B167" s="15"/>
      <c r="C167" s="15"/>
      <c r="D167" s="18" t="s">
        <v>270</v>
      </c>
      <c r="E167" s="15"/>
      <c r="F167" s="15"/>
      <c r="G167" s="15"/>
      <c r="H167" s="15"/>
      <c r="I167" s="15"/>
      <c r="J167" s="15"/>
      <c r="K167" s="15"/>
      <c r="L167" s="15"/>
      <c r="M167" s="15"/>
    </row>
    <row r="168" spans="1:13" x14ac:dyDescent="0.25">
      <c r="A168" s="13" t="s">
        <v>271</v>
      </c>
      <c r="B168" s="13" t="s">
        <v>18</v>
      </c>
      <c r="C168" s="13" t="s">
        <v>57</v>
      </c>
      <c r="D168" s="14" t="s">
        <v>272</v>
      </c>
      <c r="E168" s="15"/>
      <c r="F168" s="15"/>
      <c r="G168" s="15"/>
      <c r="H168" s="15"/>
      <c r="I168" s="15"/>
      <c r="J168" s="15"/>
      <c r="K168" s="16">
        <v>1</v>
      </c>
      <c r="L168" s="16">
        <v>91.28</v>
      </c>
      <c r="M168" s="17">
        <f>ROUND(K168*L168,2)</f>
        <v>91.28</v>
      </c>
    </row>
    <row r="169" spans="1:13" ht="172.5" customHeight="1" x14ac:dyDescent="0.25">
      <c r="A169" s="15"/>
      <c r="B169" s="15"/>
      <c r="C169" s="15"/>
      <c r="D169" s="18" t="s">
        <v>273</v>
      </c>
      <c r="E169" s="15"/>
      <c r="F169" s="15"/>
      <c r="G169" s="15"/>
      <c r="H169" s="15"/>
      <c r="I169" s="15"/>
      <c r="J169" s="15"/>
      <c r="K169" s="15"/>
      <c r="L169" s="15"/>
      <c r="M169" s="15"/>
    </row>
    <row r="170" spans="1:13" x14ac:dyDescent="0.25">
      <c r="A170" s="13" t="s">
        <v>274</v>
      </c>
      <c r="B170" s="13" t="s">
        <v>18</v>
      </c>
      <c r="C170" s="13" t="s">
        <v>57</v>
      </c>
      <c r="D170" s="14" t="s">
        <v>275</v>
      </c>
      <c r="E170" s="15"/>
      <c r="F170" s="15"/>
      <c r="G170" s="15"/>
      <c r="H170" s="15"/>
      <c r="I170" s="15"/>
      <c r="J170" s="15"/>
      <c r="K170" s="16">
        <v>18</v>
      </c>
      <c r="L170" s="16">
        <v>96.64</v>
      </c>
      <c r="M170" s="17">
        <f>ROUND(K170*L170,2)</f>
        <v>1739.52</v>
      </c>
    </row>
    <row r="171" spans="1:13" ht="172.5" customHeight="1" x14ac:dyDescent="0.25">
      <c r="A171" s="15"/>
      <c r="B171" s="15"/>
      <c r="C171" s="15"/>
      <c r="D171" s="18" t="s">
        <v>276</v>
      </c>
      <c r="E171" s="15"/>
      <c r="F171" s="15"/>
      <c r="G171" s="15"/>
      <c r="H171" s="15"/>
      <c r="I171" s="15"/>
      <c r="J171" s="15"/>
      <c r="K171" s="15"/>
      <c r="L171" s="15"/>
      <c r="M171" s="15"/>
    </row>
    <row r="172" spans="1:13" x14ac:dyDescent="0.25">
      <c r="A172" s="13" t="s">
        <v>277</v>
      </c>
      <c r="B172" s="13" t="s">
        <v>18</v>
      </c>
      <c r="C172" s="13" t="s">
        <v>57</v>
      </c>
      <c r="D172" s="14" t="s">
        <v>278</v>
      </c>
      <c r="E172" s="15"/>
      <c r="F172" s="15"/>
      <c r="G172" s="15"/>
      <c r="H172" s="15"/>
      <c r="I172" s="15"/>
      <c r="J172" s="15"/>
      <c r="K172" s="16">
        <v>2</v>
      </c>
      <c r="L172" s="16">
        <v>77.86</v>
      </c>
      <c r="M172" s="17">
        <f>ROUND(K172*L172,2)</f>
        <v>155.72</v>
      </c>
    </row>
    <row r="173" spans="1:13" ht="138" customHeight="1" x14ac:dyDescent="0.25">
      <c r="A173" s="15"/>
      <c r="B173" s="15"/>
      <c r="C173" s="15"/>
      <c r="D173" s="18" t="s">
        <v>279</v>
      </c>
      <c r="E173" s="15"/>
      <c r="F173" s="15"/>
      <c r="G173" s="15"/>
      <c r="H173" s="15"/>
      <c r="I173" s="15"/>
      <c r="J173" s="15"/>
      <c r="K173" s="15"/>
      <c r="L173" s="15"/>
      <c r="M173" s="15"/>
    </row>
    <row r="174" spans="1:13" x14ac:dyDescent="0.25">
      <c r="A174" s="13" t="s">
        <v>280</v>
      </c>
      <c r="B174" s="13" t="s">
        <v>18</v>
      </c>
      <c r="C174" s="13" t="s">
        <v>57</v>
      </c>
      <c r="D174" s="14" t="s">
        <v>281</v>
      </c>
      <c r="E174" s="15"/>
      <c r="F174" s="15"/>
      <c r="G174" s="15"/>
      <c r="H174" s="15"/>
      <c r="I174" s="15"/>
      <c r="J174" s="15"/>
      <c r="K174" s="16">
        <v>2</v>
      </c>
      <c r="L174" s="16">
        <v>87.26</v>
      </c>
      <c r="M174" s="17">
        <f>ROUND(K174*L174,2)</f>
        <v>174.52</v>
      </c>
    </row>
    <row r="175" spans="1:13" ht="114" customHeight="1" x14ac:dyDescent="0.25">
      <c r="A175" s="15"/>
      <c r="B175" s="15"/>
      <c r="C175" s="15"/>
      <c r="D175" s="18" t="s">
        <v>282</v>
      </c>
      <c r="E175" s="15"/>
      <c r="F175" s="15"/>
      <c r="G175" s="15"/>
      <c r="H175" s="15"/>
      <c r="I175" s="15"/>
      <c r="J175" s="15"/>
      <c r="K175" s="15"/>
      <c r="L175" s="15"/>
      <c r="M175" s="15"/>
    </row>
    <row r="176" spans="1:13" x14ac:dyDescent="0.25">
      <c r="A176" s="13" t="s">
        <v>283</v>
      </c>
      <c r="B176" s="13" t="s">
        <v>18</v>
      </c>
      <c r="C176" s="13" t="s">
        <v>27</v>
      </c>
      <c r="D176" s="14" t="s">
        <v>284</v>
      </c>
      <c r="E176" s="15"/>
      <c r="F176" s="15"/>
      <c r="G176" s="15"/>
      <c r="H176" s="15"/>
      <c r="I176" s="15"/>
      <c r="J176" s="15"/>
      <c r="K176" s="16">
        <v>1</v>
      </c>
      <c r="L176" s="16">
        <v>1140.96</v>
      </c>
      <c r="M176" s="17">
        <f>ROUND(K176*L176,2)</f>
        <v>1140.96</v>
      </c>
    </row>
    <row r="177" spans="1:13" x14ac:dyDescent="0.25">
      <c r="A177" s="13" t="s">
        <v>285</v>
      </c>
      <c r="B177" s="13" t="s">
        <v>18</v>
      </c>
      <c r="C177" s="13" t="s">
        <v>27</v>
      </c>
      <c r="D177" s="14" t="s">
        <v>286</v>
      </c>
      <c r="E177" s="15"/>
      <c r="F177" s="15"/>
      <c r="G177" s="15"/>
      <c r="H177" s="15"/>
      <c r="I177" s="15"/>
      <c r="J177" s="15"/>
      <c r="K177" s="16">
        <v>1</v>
      </c>
      <c r="L177" s="16">
        <v>194.64</v>
      </c>
      <c r="M177" s="17">
        <f>ROUND(K177*L177,2)</f>
        <v>194.64</v>
      </c>
    </row>
    <row r="178" spans="1:13" x14ac:dyDescent="0.25">
      <c r="A178" s="13" t="s">
        <v>287</v>
      </c>
      <c r="B178" s="13" t="s">
        <v>18</v>
      </c>
      <c r="C178" s="13" t="s">
        <v>27</v>
      </c>
      <c r="D178" s="14" t="s">
        <v>288</v>
      </c>
      <c r="E178" s="15"/>
      <c r="F178" s="15"/>
      <c r="G178" s="15"/>
      <c r="H178" s="15"/>
      <c r="I178" s="15"/>
      <c r="J178" s="15"/>
      <c r="K178" s="16">
        <v>1</v>
      </c>
      <c r="L178" s="16">
        <v>510.08</v>
      </c>
      <c r="M178" s="17">
        <f>ROUND(K178*L178,2)</f>
        <v>510.08</v>
      </c>
    </row>
    <row r="179" spans="1:13" x14ac:dyDescent="0.25">
      <c r="A179" s="13" t="s">
        <v>289</v>
      </c>
      <c r="B179" s="13" t="s">
        <v>18</v>
      </c>
      <c r="C179" s="13" t="s">
        <v>27</v>
      </c>
      <c r="D179" s="14" t="s">
        <v>290</v>
      </c>
      <c r="E179" s="15"/>
      <c r="F179" s="15"/>
      <c r="G179" s="15"/>
      <c r="H179" s="15"/>
      <c r="I179" s="15"/>
      <c r="J179" s="15"/>
      <c r="K179" s="16">
        <v>2</v>
      </c>
      <c r="L179" s="16">
        <v>349</v>
      </c>
      <c r="M179" s="17">
        <f>ROUND(K179*L179,2)</f>
        <v>698</v>
      </c>
    </row>
    <row r="180" spans="1:13" ht="124.5" customHeight="1" x14ac:dyDescent="0.25">
      <c r="A180" s="15"/>
      <c r="B180" s="15"/>
      <c r="C180" s="15"/>
      <c r="D180" s="18" t="s">
        <v>291</v>
      </c>
      <c r="E180" s="15"/>
      <c r="F180" s="15"/>
      <c r="G180" s="15"/>
      <c r="H180" s="15"/>
      <c r="I180" s="15"/>
      <c r="J180" s="15"/>
      <c r="K180" s="15"/>
      <c r="L180" s="15"/>
      <c r="M180" s="15"/>
    </row>
    <row r="181" spans="1:13" x14ac:dyDescent="0.25">
      <c r="A181" s="15"/>
      <c r="B181" s="15"/>
      <c r="C181" s="15"/>
      <c r="D181" s="18"/>
      <c r="E181" s="15"/>
      <c r="F181" s="15"/>
      <c r="G181" s="15"/>
      <c r="H181" s="15"/>
      <c r="I181" s="15"/>
      <c r="J181" s="19" t="s">
        <v>292</v>
      </c>
      <c r="K181" s="20">
        <v>1</v>
      </c>
      <c r="L181" s="12">
        <f>M141+M143+M146+M149+M152+M154+M157+M159+M161+M164+M166+M168+M170+M172+M174+SUM(M176:M179)+M163+M156+M151+M148+M145+M136+M137+M138+M139+M140</f>
        <v>23321.279999999999</v>
      </c>
      <c r="M181" s="12">
        <f>ROUND(L181*K181,2)</f>
        <v>23321.279999999999</v>
      </c>
    </row>
    <row r="182" spans="1:13" ht="0.75" customHeight="1" x14ac:dyDescent="0.25">
      <c r="A182" s="21"/>
      <c r="B182" s="21"/>
      <c r="C182" s="21"/>
      <c r="D182" s="22"/>
      <c r="E182" s="21"/>
      <c r="F182" s="21"/>
      <c r="G182" s="21"/>
      <c r="H182" s="21"/>
      <c r="I182" s="21"/>
      <c r="J182" s="21"/>
      <c r="K182" s="21"/>
      <c r="L182" s="21"/>
      <c r="M182" s="21"/>
    </row>
    <row r="183" spans="1:13" x14ac:dyDescent="0.25">
      <c r="A183" s="8" t="s">
        <v>293</v>
      </c>
      <c r="B183" s="8" t="s">
        <v>15</v>
      </c>
      <c r="C183" s="8"/>
      <c r="D183" s="9" t="s">
        <v>294</v>
      </c>
      <c r="E183" s="10"/>
      <c r="F183" s="10"/>
      <c r="G183" s="10"/>
      <c r="H183" s="10"/>
      <c r="I183" s="10"/>
      <c r="J183" s="10"/>
      <c r="K183" s="11">
        <f>K207</f>
        <v>1</v>
      </c>
      <c r="L183" s="12">
        <f>L207</f>
        <v>12025.759999999998</v>
      </c>
      <c r="M183" s="12">
        <f>M207</f>
        <v>12025.76</v>
      </c>
    </row>
    <row r="184" spans="1:13" x14ac:dyDescent="0.25">
      <c r="A184" s="13" t="s">
        <v>295</v>
      </c>
      <c r="B184" s="13" t="s">
        <v>18</v>
      </c>
      <c r="C184" s="13" t="s">
        <v>27</v>
      </c>
      <c r="D184" s="14" t="s">
        <v>296</v>
      </c>
      <c r="E184" s="15"/>
      <c r="F184" s="15"/>
      <c r="G184" s="15"/>
      <c r="H184" s="15"/>
      <c r="I184" s="15"/>
      <c r="J184" s="15"/>
      <c r="K184" s="16">
        <v>1</v>
      </c>
      <c r="L184" s="16">
        <v>912.76</v>
      </c>
      <c r="M184" s="17">
        <f>ROUND(K184*L184,2)</f>
        <v>912.76</v>
      </c>
    </row>
    <row r="185" spans="1:13" ht="67.5" x14ac:dyDescent="0.25">
      <c r="A185" s="15"/>
      <c r="B185" s="15"/>
      <c r="C185" s="15"/>
      <c r="D185" s="18" t="s">
        <v>297</v>
      </c>
      <c r="E185" s="15"/>
      <c r="F185" s="15"/>
      <c r="G185" s="15"/>
      <c r="H185" s="15"/>
      <c r="I185" s="15"/>
      <c r="J185" s="15"/>
      <c r="K185" s="15"/>
      <c r="L185" s="15"/>
      <c r="M185" s="15"/>
    </row>
    <row r="186" spans="1:13" ht="22.5" x14ac:dyDescent="0.25">
      <c r="A186" s="13" t="s">
        <v>298</v>
      </c>
      <c r="B186" s="13" t="s">
        <v>18</v>
      </c>
      <c r="C186" s="13" t="s">
        <v>27</v>
      </c>
      <c r="D186" s="14" t="s">
        <v>299</v>
      </c>
      <c r="E186" s="15"/>
      <c r="F186" s="15"/>
      <c r="G186" s="15"/>
      <c r="H186" s="15"/>
      <c r="I186" s="15"/>
      <c r="J186" s="15"/>
      <c r="K186" s="16">
        <v>6</v>
      </c>
      <c r="L186" s="16">
        <v>56.38</v>
      </c>
      <c r="M186" s="17">
        <f>ROUND(K186*L186,2)</f>
        <v>338.28</v>
      </c>
    </row>
    <row r="187" spans="1:13" x14ac:dyDescent="0.25">
      <c r="A187" s="13" t="s">
        <v>300</v>
      </c>
      <c r="B187" s="13" t="s">
        <v>18</v>
      </c>
      <c r="C187" s="13" t="s">
        <v>27</v>
      </c>
      <c r="D187" s="14" t="s">
        <v>301</v>
      </c>
      <c r="E187" s="15"/>
      <c r="F187" s="15"/>
      <c r="G187" s="15"/>
      <c r="H187" s="15"/>
      <c r="I187" s="15"/>
      <c r="J187" s="15"/>
      <c r="K187" s="16">
        <v>2</v>
      </c>
      <c r="L187" s="16">
        <v>48.06</v>
      </c>
      <c r="M187" s="17">
        <f>ROUND(K187*L187,2)</f>
        <v>96.12</v>
      </c>
    </row>
    <row r="188" spans="1:13" ht="48.75" customHeight="1" x14ac:dyDescent="0.25">
      <c r="A188" s="15"/>
      <c r="B188" s="15"/>
      <c r="C188" s="15"/>
      <c r="D188" s="18" t="s">
        <v>302</v>
      </c>
      <c r="E188" s="15"/>
      <c r="F188" s="15"/>
      <c r="G188" s="15"/>
      <c r="H188" s="15"/>
      <c r="I188" s="15"/>
      <c r="J188" s="15"/>
      <c r="K188" s="15"/>
      <c r="L188" s="15"/>
      <c r="M188" s="15"/>
    </row>
    <row r="189" spans="1:13" x14ac:dyDescent="0.25">
      <c r="A189" s="13" t="s">
        <v>303</v>
      </c>
      <c r="B189" s="13" t="s">
        <v>18</v>
      </c>
      <c r="C189" s="13" t="s">
        <v>27</v>
      </c>
      <c r="D189" s="14" t="s">
        <v>304</v>
      </c>
      <c r="E189" s="15"/>
      <c r="F189" s="15"/>
      <c r="G189" s="15"/>
      <c r="H189" s="15"/>
      <c r="I189" s="15"/>
      <c r="J189" s="15"/>
      <c r="K189" s="16">
        <v>5</v>
      </c>
      <c r="L189" s="16">
        <v>87.26</v>
      </c>
      <c r="M189" s="17">
        <f>ROUND(K189*L189,2)</f>
        <v>436.3</v>
      </c>
    </row>
    <row r="190" spans="1:13" x14ac:dyDescent="0.25">
      <c r="A190" s="13" t="s">
        <v>305</v>
      </c>
      <c r="B190" s="13" t="s">
        <v>18</v>
      </c>
      <c r="C190" s="13" t="s">
        <v>27</v>
      </c>
      <c r="D190" s="14" t="s">
        <v>306</v>
      </c>
      <c r="E190" s="15"/>
      <c r="F190" s="15"/>
      <c r="G190" s="15"/>
      <c r="H190" s="15"/>
      <c r="I190" s="15"/>
      <c r="J190" s="15"/>
      <c r="K190" s="16">
        <v>12</v>
      </c>
      <c r="L190" s="16">
        <v>29.53</v>
      </c>
      <c r="M190" s="17">
        <f>ROUND(K190*L190,2)</f>
        <v>354.36</v>
      </c>
    </row>
    <row r="191" spans="1:13" ht="51" customHeight="1" x14ac:dyDescent="0.25">
      <c r="A191" s="15"/>
      <c r="B191" s="15"/>
      <c r="C191" s="15"/>
      <c r="D191" s="18" t="s">
        <v>307</v>
      </c>
      <c r="E191" s="15"/>
      <c r="F191" s="15"/>
      <c r="G191" s="15"/>
      <c r="H191" s="15"/>
      <c r="I191" s="15"/>
      <c r="J191" s="15"/>
      <c r="K191" s="15"/>
      <c r="L191" s="15"/>
      <c r="M191" s="15"/>
    </row>
    <row r="192" spans="1:13" x14ac:dyDescent="0.25">
      <c r="A192" s="13" t="s">
        <v>308</v>
      </c>
      <c r="B192" s="13" t="s">
        <v>18</v>
      </c>
      <c r="C192" s="13" t="s">
        <v>23</v>
      </c>
      <c r="D192" s="14" t="s">
        <v>309</v>
      </c>
      <c r="E192" s="15"/>
      <c r="F192" s="15"/>
      <c r="G192" s="15"/>
      <c r="H192" s="15"/>
      <c r="I192" s="15"/>
      <c r="J192" s="15"/>
      <c r="K192" s="16">
        <v>2</v>
      </c>
      <c r="L192" s="16">
        <v>19.46</v>
      </c>
      <c r="M192" s="17">
        <f>ROUND(K192*L192,2)</f>
        <v>38.92</v>
      </c>
    </row>
    <row r="193" spans="1:13" ht="60" customHeight="1" x14ac:dyDescent="0.25">
      <c r="A193" s="15"/>
      <c r="B193" s="15"/>
      <c r="C193" s="15"/>
      <c r="D193" s="18" t="s">
        <v>310</v>
      </c>
      <c r="E193" s="15"/>
      <c r="F193" s="15"/>
      <c r="G193" s="15"/>
      <c r="H193" s="15"/>
      <c r="I193" s="15"/>
      <c r="J193" s="15"/>
      <c r="K193" s="15"/>
      <c r="L193" s="15"/>
      <c r="M193" s="15"/>
    </row>
    <row r="194" spans="1:13" ht="22.5" x14ac:dyDescent="0.25">
      <c r="A194" s="13" t="s">
        <v>311</v>
      </c>
      <c r="B194" s="13" t="s">
        <v>18</v>
      </c>
      <c r="C194" s="13" t="s">
        <v>23</v>
      </c>
      <c r="D194" s="14" t="s">
        <v>312</v>
      </c>
      <c r="E194" s="15"/>
      <c r="F194" s="15"/>
      <c r="G194" s="15"/>
      <c r="H194" s="15"/>
      <c r="I194" s="15"/>
      <c r="J194" s="15"/>
      <c r="K194" s="16">
        <v>12</v>
      </c>
      <c r="L194" s="16">
        <v>17.18</v>
      </c>
      <c r="M194" s="17">
        <f>ROUND(K194*L194,2)</f>
        <v>206.16</v>
      </c>
    </row>
    <row r="195" spans="1:13" ht="59.25" customHeight="1" x14ac:dyDescent="0.25">
      <c r="A195" s="15"/>
      <c r="B195" s="15"/>
      <c r="C195" s="15"/>
      <c r="D195" s="18" t="s">
        <v>313</v>
      </c>
      <c r="E195" s="15"/>
      <c r="F195" s="15"/>
      <c r="G195" s="15"/>
      <c r="H195" s="15"/>
      <c r="I195" s="15"/>
      <c r="J195" s="15"/>
      <c r="K195" s="15"/>
      <c r="L195" s="15"/>
      <c r="M195" s="15"/>
    </row>
    <row r="196" spans="1:13" ht="22.5" x14ac:dyDescent="0.25">
      <c r="A196" s="13" t="s">
        <v>314</v>
      </c>
      <c r="B196" s="13" t="s">
        <v>18</v>
      </c>
      <c r="C196" s="13" t="s">
        <v>57</v>
      </c>
      <c r="D196" s="14" t="s">
        <v>315</v>
      </c>
      <c r="E196" s="15"/>
      <c r="F196" s="15"/>
      <c r="G196" s="15"/>
      <c r="H196" s="15"/>
      <c r="I196" s="15"/>
      <c r="J196" s="15"/>
      <c r="K196" s="16">
        <v>1</v>
      </c>
      <c r="L196" s="16">
        <v>872.5</v>
      </c>
      <c r="M196" s="17">
        <f>ROUND(K196*L196,2)</f>
        <v>872.5</v>
      </c>
    </row>
    <row r="197" spans="1:13" ht="108" customHeight="1" x14ac:dyDescent="0.25">
      <c r="A197" s="15"/>
      <c r="B197" s="15"/>
      <c r="C197" s="15"/>
      <c r="D197" s="18" t="s">
        <v>316</v>
      </c>
      <c r="E197" s="15"/>
      <c r="F197" s="15"/>
      <c r="G197" s="15"/>
      <c r="H197" s="15"/>
      <c r="I197" s="15"/>
      <c r="J197" s="15"/>
      <c r="K197" s="15"/>
      <c r="L197" s="15"/>
      <c r="M197" s="15"/>
    </row>
    <row r="198" spans="1:13" x14ac:dyDescent="0.25">
      <c r="A198" s="13" t="s">
        <v>317</v>
      </c>
      <c r="B198" s="13" t="s">
        <v>18</v>
      </c>
      <c r="C198" s="13" t="s">
        <v>19</v>
      </c>
      <c r="D198" s="14" t="s">
        <v>318</v>
      </c>
      <c r="E198" s="15"/>
      <c r="F198" s="15"/>
      <c r="G198" s="15"/>
      <c r="H198" s="15"/>
      <c r="I198" s="15"/>
      <c r="J198" s="15"/>
      <c r="K198" s="16">
        <v>22</v>
      </c>
      <c r="L198" s="16">
        <v>45.64</v>
      </c>
      <c r="M198" s="17">
        <f>ROUND(K198*L198,2)</f>
        <v>1004.08</v>
      </c>
    </row>
    <row r="199" spans="1:13" ht="148.5" customHeight="1" x14ac:dyDescent="0.25">
      <c r="A199" s="15"/>
      <c r="B199" s="15"/>
      <c r="C199" s="15"/>
      <c r="D199" s="18" t="s">
        <v>319</v>
      </c>
      <c r="E199" s="15"/>
      <c r="F199" s="15"/>
      <c r="G199" s="15"/>
      <c r="H199" s="15"/>
      <c r="I199" s="15"/>
      <c r="J199" s="15"/>
      <c r="K199" s="15"/>
      <c r="L199" s="15"/>
      <c r="M199" s="15"/>
    </row>
    <row r="200" spans="1:13" ht="22.5" x14ac:dyDescent="0.25">
      <c r="A200" s="13" t="s">
        <v>320</v>
      </c>
      <c r="B200" s="13" t="s">
        <v>18</v>
      </c>
      <c r="C200" s="13" t="s">
        <v>57</v>
      </c>
      <c r="D200" s="14" t="s">
        <v>321</v>
      </c>
      <c r="E200" s="15"/>
      <c r="F200" s="15"/>
      <c r="G200" s="15"/>
      <c r="H200" s="15"/>
      <c r="I200" s="15"/>
      <c r="J200" s="15"/>
      <c r="K200" s="16">
        <v>6</v>
      </c>
      <c r="L200" s="16">
        <v>241.62</v>
      </c>
      <c r="M200" s="17">
        <f>ROUND(K200*L200,2)</f>
        <v>1449.72</v>
      </c>
    </row>
    <row r="201" spans="1:13" ht="22.5" x14ac:dyDescent="0.25">
      <c r="A201" s="13" t="s">
        <v>322</v>
      </c>
      <c r="B201" s="13" t="s">
        <v>18</v>
      </c>
      <c r="C201" s="13" t="s">
        <v>54</v>
      </c>
      <c r="D201" s="14" t="s">
        <v>323</v>
      </c>
      <c r="E201" s="15"/>
      <c r="F201" s="15"/>
      <c r="G201" s="15"/>
      <c r="H201" s="15"/>
      <c r="I201" s="15"/>
      <c r="J201" s="15"/>
      <c r="K201" s="16">
        <v>1</v>
      </c>
      <c r="L201" s="16">
        <v>2483.2600000000002</v>
      </c>
      <c r="M201" s="17">
        <f>ROUND(K201*L201,2)</f>
        <v>2483.2600000000002</v>
      </c>
    </row>
    <row r="202" spans="1:13" x14ac:dyDescent="0.25">
      <c r="A202" s="13" t="s">
        <v>324</v>
      </c>
      <c r="B202" s="13" t="s">
        <v>18</v>
      </c>
      <c r="C202" s="13" t="s">
        <v>19</v>
      </c>
      <c r="D202" s="14" t="s">
        <v>325</v>
      </c>
      <c r="E202" s="15"/>
      <c r="F202" s="15"/>
      <c r="G202" s="15"/>
      <c r="H202" s="15"/>
      <c r="I202" s="15"/>
      <c r="J202" s="15"/>
      <c r="K202" s="16">
        <v>40.700000000000003</v>
      </c>
      <c r="L202" s="16">
        <v>53.02</v>
      </c>
      <c r="M202" s="17">
        <f>ROUND(K202*L202,2)</f>
        <v>2157.91</v>
      </c>
    </row>
    <row r="203" spans="1:13" ht="105.75" customHeight="1" x14ac:dyDescent="0.25">
      <c r="A203" s="15"/>
      <c r="B203" s="15"/>
      <c r="C203" s="15"/>
      <c r="D203" s="18" t="s">
        <v>326</v>
      </c>
      <c r="E203" s="15"/>
      <c r="F203" s="15"/>
      <c r="G203" s="15"/>
      <c r="H203" s="15"/>
      <c r="I203" s="15"/>
      <c r="J203" s="15"/>
      <c r="K203" s="15"/>
      <c r="L203" s="15"/>
      <c r="M203" s="15"/>
    </row>
    <row r="204" spans="1:13" x14ac:dyDescent="0.25">
      <c r="A204" s="13" t="s">
        <v>327</v>
      </c>
      <c r="B204" s="13" t="s">
        <v>18</v>
      </c>
      <c r="C204" s="13" t="s">
        <v>19</v>
      </c>
      <c r="D204" s="14" t="s">
        <v>328</v>
      </c>
      <c r="E204" s="15"/>
      <c r="F204" s="15"/>
      <c r="G204" s="15"/>
      <c r="H204" s="15"/>
      <c r="I204" s="15"/>
      <c r="J204" s="15"/>
      <c r="K204" s="16">
        <v>22</v>
      </c>
      <c r="L204" s="16">
        <v>59.07</v>
      </c>
      <c r="M204" s="17">
        <f>ROUND(K204*L204,2)</f>
        <v>1299.54</v>
      </c>
    </row>
    <row r="205" spans="1:13" ht="60" customHeight="1" x14ac:dyDescent="0.25">
      <c r="A205" s="15"/>
      <c r="B205" s="15"/>
      <c r="C205" s="15"/>
      <c r="D205" s="18" t="s">
        <v>329</v>
      </c>
      <c r="E205" s="15"/>
      <c r="F205" s="15"/>
      <c r="G205" s="15"/>
      <c r="H205" s="15"/>
      <c r="I205" s="15"/>
      <c r="J205" s="15"/>
      <c r="K205" s="15"/>
      <c r="L205" s="15"/>
      <c r="M205" s="15"/>
    </row>
    <row r="206" spans="1:13" x14ac:dyDescent="0.25">
      <c r="A206" s="13" t="s">
        <v>330</v>
      </c>
      <c r="B206" s="13" t="s">
        <v>18</v>
      </c>
      <c r="C206" s="13" t="s">
        <v>27</v>
      </c>
      <c r="D206" s="14" t="s">
        <v>331</v>
      </c>
      <c r="E206" s="15"/>
      <c r="F206" s="15"/>
      <c r="G206" s="15"/>
      <c r="H206" s="15"/>
      <c r="I206" s="15"/>
      <c r="J206" s="15"/>
      <c r="K206" s="16">
        <v>1</v>
      </c>
      <c r="L206" s="16">
        <v>375.85</v>
      </c>
      <c r="M206" s="17">
        <f>ROUND(K206*L206,2)</f>
        <v>375.85</v>
      </c>
    </row>
    <row r="207" spans="1:13" x14ac:dyDescent="0.25">
      <c r="A207" s="15"/>
      <c r="B207" s="15"/>
      <c r="C207" s="15"/>
      <c r="D207" s="18"/>
      <c r="E207" s="15"/>
      <c r="F207" s="15"/>
      <c r="G207" s="15"/>
      <c r="H207" s="15"/>
      <c r="I207" s="15"/>
      <c r="J207" s="19" t="s">
        <v>332</v>
      </c>
      <c r="K207" s="20">
        <v>1</v>
      </c>
      <c r="L207" s="12">
        <f>M184+M187+M190+M192+M194+M196+M198+M202+M204+M206+M201+M200+M186+M189</f>
        <v>12025.759999999998</v>
      </c>
      <c r="M207" s="12">
        <f>ROUND(L207*K207,2)</f>
        <v>12025.76</v>
      </c>
    </row>
    <row r="208" spans="1:13" ht="0.75" customHeight="1" x14ac:dyDescent="0.25">
      <c r="A208" s="21"/>
      <c r="B208" s="21"/>
      <c r="C208" s="21"/>
      <c r="D208" s="22"/>
      <c r="E208" s="21"/>
      <c r="F208" s="21"/>
      <c r="G208" s="21"/>
      <c r="H208" s="21"/>
      <c r="I208" s="21"/>
      <c r="J208" s="21"/>
      <c r="K208" s="21"/>
      <c r="L208" s="21"/>
      <c r="M208" s="21"/>
    </row>
    <row r="209" spans="1:13" x14ac:dyDescent="0.25">
      <c r="A209" s="8" t="s">
        <v>333</v>
      </c>
      <c r="B209" s="8" t="s">
        <v>15</v>
      </c>
      <c r="C209" s="8"/>
      <c r="D209" s="9" t="s">
        <v>334</v>
      </c>
      <c r="E209" s="10"/>
      <c r="F209" s="10"/>
      <c r="G209" s="10"/>
      <c r="H209" s="10"/>
      <c r="I209" s="10"/>
      <c r="J209" s="10"/>
      <c r="K209" s="11">
        <f>K212</f>
        <v>1</v>
      </c>
      <c r="L209" s="12">
        <f>L212</f>
        <v>21275.51</v>
      </c>
      <c r="M209" s="12">
        <f>M212</f>
        <v>21275.51</v>
      </c>
    </row>
    <row r="210" spans="1:13" ht="22.5" x14ac:dyDescent="0.25">
      <c r="A210" s="13" t="s">
        <v>335</v>
      </c>
      <c r="B210" s="13" t="s">
        <v>18</v>
      </c>
      <c r="C210" s="13" t="s">
        <v>27</v>
      </c>
      <c r="D210" s="14" t="s">
        <v>336</v>
      </c>
      <c r="E210" s="15"/>
      <c r="F210" s="15"/>
      <c r="G210" s="15"/>
      <c r="H210" s="15"/>
      <c r="I210" s="15"/>
      <c r="J210" s="15"/>
      <c r="K210" s="16">
        <v>1</v>
      </c>
      <c r="L210" s="16">
        <v>21275.51</v>
      </c>
      <c r="M210" s="17">
        <f>ROUND(K210*L210,2)</f>
        <v>21275.51</v>
      </c>
    </row>
    <row r="211" spans="1:13" ht="393" customHeight="1" x14ac:dyDescent="0.25">
      <c r="A211" s="15"/>
      <c r="B211" s="15"/>
      <c r="C211" s="15"/>
      <c r="D211" s="18" t="s">
        <v>337</v>
      </c>
      <c r="E211" s="15"/>
      <c r="F211" s="15"/>
      <c r="G211" s="15"/>
      <c r="H211" s="15"/>
      <c r="I211" s="15"/>
      <c r="J211" s="15"/>
      <c r="K211" s="15"/>
      <c r="L211" s="15"/>
      <c r="M211" s="15"/>
    </row>
    <row r="212" spans="1:13" x14ac:dyDescent="0.25">
      <c r="A212" s="15"/>
      <c r="B212" s="15"/>
      <c r="C212" s="15"/>
      <c r="D212" s="18"/>
      <c r="E212" s="15"/>
      <c r="F212" s="15"/>
      <c r="G212" s="15"/>
      <c r="H212" s="15"/>
      <c r="I212" s="15"/>
      <c r="J212" s="19" t="s">
        <v>338</v>
      </c>
      <c r="K212" s="20">
        <v>1</v>
      </c>
      <c r="L212" s="12">
        <f>M210</f>
        <v>21275.51</v>
      </c>
      <c r="M212" s="12">
        <f>ROUND(L212*K212,2)</f>
        <v>21275.51</v>
      </c>
    </row>
    <row r="213" spans="1:13" ht="0.75" customHeight="1" x14ac:dyDescent="0.25">
      <c r="A213" s="21"/>
      <c r="B213" s="21"/>
      <c r="C213" s="21"/>
      <c r="D213" s="22"/>
      <c r="E213" s="21"/>
      <c r="F213" s="21"/>
      <c r="G213" s="21"/>
      <c r="H213" s="21"/>
      <c r="I213" s="21"/>
      <c r="J213" s="21"/>
      <c r="K213" s="21"/>
      <c r="L213" s="21"/>
      <c r="M213" s="21"/>
    </row>
    <row r="214" spans="1:13" x14ac:dyDescent="0.25">
      <c r="A214" s="8" t="s">
        <v>339</v>
      </c>
      <c r="B214" s="8" t="s">
        <v>15</v>
      </c>
      <c r="C214" s="8"/>
      <c r="D214" s="9" t="s">
        <v>340</v>
      </c>
      <c r="E214" s="10"/>
      <c r="F214" s="10"/>
      <c r="G214" s="10"/>
      <c r="H214" s="10"/>
      <c r="I214" s="10"/>
      <c r="J214" s="10"/>
      <c r="K214" s="11">
        <f>K220</f>
        <v>1</v>
      </c>
      <c r="L214" s="12">
        <f>L220</f>
        <v>1375.87</v>
      </c>
      <c r="M214" s="12">
        <f>M220</f>
        <v>1375.87</v>
      </c>
    </row>
    <row r="215" spans="1:13" ht="22.5" x14ac:dyDescent="0.25">
      <c r="A215" s="13" t="s">
        <v>341</v>
      </c>
      <c r="B215" s="13" t="s">
        <v>18</v>
      </c>
      <c r="C215" s="13" t="s">
        <v>27</v>
      </c>
      <c r="D215" s="14" t="s">
        <v>342</v>
      </c>
      <c r="E215" s="15"/>
      <c r="F215" s="15"/>
      <c r="G215" s="15"/>
      <c r="H215" s="15"/>
      <c r="I215" s="15"/>
      <c r="J215" s="15"/>
      <c r="K215" s="16">
        <v>1</v>
      </c>
      <c r="L215" s="16">
        <v>194.64</v>
      </c>
      <c r="M215" s="17">
        <f>ROUND(K215*L215,2)</f>
        <v>194.64</v>
      </c>
    </row>
    <row r="216" spans="1:13" x14ac:dyDescent="0.25">
      <c r="A216" s="13" t="s">
        <v>343</v>
      </c>
      <c r="B216" s="13" t="s">
        <v>18</v>
      </c>
      <c r="C216" s="13" t="s">
        <v>218</v>
      </c>
      <c r="D216" s="14" t="s">
        <v>344</v>
      </c>
      <c r="E216" s="15"/>
      <c r="F216" s="15"/>
      <c r="G216" s="15"/>
      <c r="H216" s="15"/>
      <c r="I216" s="15"/>
      <c r="J216" s="15"/>
      <c r="K216" s="16">
        <v>65.88</v>
      </c>
      <c r="L216" s="16">
        <v>11.41</v>
      </c>
      <c r="M216" s="17">
        <f>ROUND(K216*L216,2)</f>
        <v>751.69</v>
      </c>
    </row>
    <row r="217" spans="1:13" ht="23.25" customHeight="1" x14ac:dyDescent="0.25">
      <c r="A217" s="15"/>
      <c r="B217" s="15"/>
      <c r="C217" s="15"/>
      <c r="D217" s="18" t="s">
        <v>345</v>
      </c>
      <c r="E217" s="15"/>
      <c r="F217" s="15"/>
      <c r="G217" s="15"/>
      <c r="H217" s="15"/>
      <c r="I217" s="15"/>
      <c r="J217" s="15"/>
      <c r="K217" s="15"/>
      <c r="L217" s="15"/>
      <c r="M217" s="15"/>
    </row>
    <row r="218" spans="1:13" x14ac:dyDescent="0.25">
      <c r="A218" s="13" t="s">
        <v>346</v>
      </c>
      <c r="B218" s="13" t="s">
        <v>18</v>
      </c>
      <c r="C218" s="13" t="s">
        <v>57</v>
      </c>
      <c r="D218" s="14" t="s">
        <v>347</v>
      </c>
      <c r="E218" s="15"/>
      <c r="F218" s="15"/>
      <c r="G218" s="15"/>
      <c r="H218" s="15"/>
      <c r="I218" s="15"/>
      <c r="J218" s="15"/>
      <c r="K218" s="16">
        <v>1</v>
      </c>
      <c r="L218" s="16">
        <v>429.54</v>
      </c>
      <c r="M218" s="17">
        <f>ROUND(K218*L218,2)</f>
        <v>429.54</v>
      </c>
    </row>
    <row r="219" spans="1:13" ht="82.5" customHeight="1" x14ac:dyDescent="0.25">
      <c r="A219" s="15"/>
      <c r="B219" s="15"/>
      <c r="C219" s="15"/>
      <c r="D219" s="18" t="s">
        <v>348</v>
      </c>
      <c r="E219" s="15"/>
      <c r="F219" s="15"/>
      <c r="G219" s="15"/>
      <c r="H219" s="15"/>
      <c r="I219" s="15"/>
      <c r="J219" s="15"/>
      <c r="K219" s="15"/>
      <c r="L219" s="15"/>
      <c r="M219" s="15"/>
    </row>
    <row r="220" spans="1:13" x14ac:dyDescent="0.25">
      <c r="A220" s="15"/>
      <c r="B220" s="15"/>
      <c r="C220" s="15"/>
      <c r="D220" s="18"/>
      <c r="E220" s="15"/>
      <c r="F220" s="15"/>
      <c r="G220" s="15"/>
      <c r="H220" s="15"/>
      <c r="I220" s="15"/>
      <c r="J220" s="19" t="s">
        <v>349</v>
      </c>
      <c r="K220" s="20">
        <v>1</v>
      </c>
      <c r="L220" s="12">
        <f>M216+M218+M215</f>
        <v>1375.87</v>
      </c>
      <c r="M220" s="12">
        <f>ROUND(L220*K220,2)</f>
        <v>1375.87</v>
      </c>
    </row>
    <row r="221" spans="1:13" ht="0.75" customHeight="1" x14ac:dyDescent="0.25">
      <c r="A221" s="21"/>
      <c r="B221" s="21"/>
      <c r="C221" s="21"/>
      <c r="D221" s="22"/>
      <c r="E221" s="21"/>
      <c r="F221" s="21"/>
      <c r="G221" s="21"/>
      <c r="H221" s="21"/>
      <c r="I221" s="21"/>
      <c r="J221" s="21"/>
      <c r="K221" s="21"/>
      <c r="L221" s="21"/>
      <c r="M221" s="21"/>
    </row>
    <row r="222" spans="1:13" x14ac:dyDescent="0.25">
      <c r="A222" s="8" t="s">
        <v>350</v>
      </c>
      <c r="B222" s="8" t="s">
        <v>15</v>
      </c>
      <c r="C222" s="8"/>
      <c r="D222" s="9" t="s">
        <v>351</v>
      </c>
      <c r="E222" s="10"/>
      <c r="F222" s="10"/>
      <c r="G222" s="10"/>
      <c r="H222" s="10"/>
      <c r="I222" s="10"/>
      <c r="J222" s="10"/>
      <c r="K222" s="11">
        <f>K233</f>
        <v>1</v>
      </c>
      <c r="L222" s="12">
        <f>L233</f>
        <v>13255.32</v>
      </c>
      <c r="M222" s="12">
        <f>M233</f>
        <v>13255.32</v>
      </c>
    </row>
    <row r="223" spans="1:13" x14ac:dyDescent="0.25">
      <c r="A223" s="13" t="s">
        <v>352</v>
      </c>
      <c r="B223" s="13" t="s">
        <v>18</v>
      </c>
      <c r="C223" s="13" t="s">
        <v>27</v>
      </c>
      <c r="D223" s="14" t="s">
        <v>353</v>
      </c>
      <c r="E223" s="15"/>
      <c r="F223" s="15"/>
      <c r="G223" s="15"/>
      <c r="H223" s="15"/>
      <c r="I223" s="15"/>
      <c r="J223" s="15"/>
      <c r="K223" s="16">
        <v>8</v>
      </c>
      <c r="L223" s="16">
        <v>590.62</v>
      </c>
      <c r="M223" s="17">
        <f>ROUND(K223*L223,2)</f>
        <v>4724.96</v>
      </c>
    </row>
    <row r="224" spans="1:13" ht="115.5" customHeight="1" x14ac:dyDescent="0.25">
      <c r="A224" s="15"/>
      <c r="B224" s="15"/>
      <c r="C224" s="15"/>
      <c r="D224" s="18" t="s">
        <v>354</v>
      </c>
      <c r="E224" s="15"/>
      <c r="F224" s="15"/>
      <c r="G224" s="15"/>
      <c r="H224" s="15"/>
      <c r="I224" s="15"/>
      <c r="J224" s="15"/>
      <c r="K224" s="15"/>
      <c r="L224" s="15"/>
      <c r="M224" s="15"/>
    </row>
    <row r="225" spans="1:13" x14ac:dyDescent="0.25">
      <c r="A225" s="13" t="s">
        <v>355</v>
      </c>
      <c r="B225" s="13" t="s">
        <v>18</v>
      </c>
      <c r="C225" s="13" t="s">
        <v>27</v>
      </c>
      <c r="D225" s="14" t="s">
        <v>356</v>
      </c>
      <c r="E225" s="15"/>
      <c r="F225" s="15"/>
      <c r="G225" s="15"/>
      <c r="H225" s="15"/>
      <c r="I225" s="15"/>
      <c r="J225" s="15"/>
      <c r="K225" s="16">
        <v>4</v>
      </c>
      <c r="L225" s="16">
        <v>644.30999999999995</v>
      </c>
      <c r="M225" s="17">
        <f>ROUND(K225*L225,2)</f>
        <v>2577.2399999999998</v>
      </c>
    </row>
    <row r="226" spans="1:13" ht="95.25" customHeight="1" x14ac:dyDescent="0.25">
      <c r="A226" s="15"/>
      <c r="B226" s="15"/>
      <c r="C226" s="15"/>
      <c r="D226" s="18" t="s">
        <v>357</v>
      </c>
      <c r="E226" s="15"/>
      <c r="F226" s="15"/>
      <c r="G226" s="15"/>
      <c r="H226" s="15"/>
      <c r="I226" s="15"/>
      <c r="J226" s="15"/>
      <c r="K226" s="15"/>
      <c r="L226" s="15"/>
      <c r="M226" s="15"/>
    </row>
    <row r="227" spans="1:13" x14ac:dyDescent="0.25">
      <c r="A227" s="13" t="s">
        <v>358</v>
      </c>
      <c r="B227" s="13" t="s">
        <v>18</v>
      </c>
      <c r="C227" s="13" t="s">
        <v>27</v>
      </c>
      <c r="D227" s="14" t="s">
        <v>359</v>
      </c>
      <c r="E227" s="15"/>
      <c r="F227" s="15"/>
      <c r="G227" s="15"/>
      <c r="H227" s="15"/>
      <c r="I227" s="15"/>
      <c r="J227" s="15"/>
      <c r="K227" s="16">
        <v>1</v>
      </c>
      <c r="L227" s="16">
        <v>2214.8000000000002</v>
      </c>
      <c r="M227" s="17">
        <f>ROUND(K227*L227,2)</f>
        <v>2214.8000000000002</v>
      </c>
    </row>
    <row r="228" spans="1:13" x14ac:dyDescent="0.25">
      <c r="A228" s="13" t="s">
        <v>360</v>
      </c>
      <c r="B228" s="13" t="s">
        <v>18</v>
      </c>
      <c r="C228" s="13" t="s">
        <v>27</v>
      </c>
      <c r="D228" s="14" t="s">
        <v>361</v>
      </c>
      <c r="E228" s="15"/>
      <c r="F228" s="15"/>
      <c r="G228" s="15"/>
      <c r="H228" s="15"/>
      <c r="I228" s="15"/>
      <c r="J228" s="15"/>
      <c r="K228" s="16">
        <v>2</v>
      </c>
      <c r="L228" s="16">
        <v>1543.65</v>
      </c>
      <c r="M228" s="17">
        <f>ROUND(K228*L228,2)</f>
        <v>3087.3</v>
      </c>
    </row>
    <row r="229" spans="1:13" ht="135.75" customHeight="1" x14ac:dyDescent="0.25">
      <c r="A229" s="15"/>
      <c r="B229" s="15"/>
      <c r="C229" s="15"/>
      <c r="D229" s="18" t="s">
        <v>362</v>
      </c>
      <c r="E229" s="15"/>
      <c r="F229" s="15"/>
      <c r="G229" s="15"/>
      <c r="H229" s="15"/>
      <c r="I229" s="15"/>
      <c r="J229" s="15"/>
      <c r="K229" s="15"/>
      <c r="L229" s="15"/>
      <c r="M229" s="15"/>
    </row>
    <row r="230" spans="1:13" x14ac:dyDescent="0.25">
      <c r="A230" s="13" t="s">
        <v>363</v>
      </c>
      <c r="B230" s="13" t="s">
        <v>18</v>
      </c>
      <c r="C230" s="13" t="s">
        <v>57</v>
      </c>
      <c r="D230" s="14" t="s">
        <v>364</v>
      </c>
      <c r="E230" s="15"/>
      <c r="F230" s="15"/>
      <c r="G230" s="15"/>
      <c r="H230" s="15"/>
      <c r="I230" s="15"/>
      <c r="J230" s="15"/>
      <c r="K230" s="16">
        <v>1</v>
      </c>
      <c r="L230" s="16">
        <v>563.76</v>
      </c>
      <c r="M230" s="17">
        <f>ROUND(K230*L230,2)</f>
        <v>563.76</v>
      </c>
    </row>
    <row r="231" spans="1:13" ht="70.5" customHeight="1" x14ac:dyDescent="0.25">
      <c r="A231" s="15"/>
      <c r="B231" s="15"/>
      <c r="C231" s="15"/>
      <c r="D231" s="18" t="s">
        <v>365</v>
      </c>
      <c r="E231" s="15"/>
      <c r="F231" s="15"/>
      <c r="G231" s="15"/>
      <c r="H231" s="15"/>
      <c r="I231" s="15"/>
      <c r="J231" s="15"/>
      <c r="K231" s="15"/>
      <c r="L231" s="15"/>
      <c r="M231" s="15"/>
    </row>
    <row r="232" spans="1:13" ht="22.5" x14ac:dyDescent="0.25">
      <c r="A232" s="13" t="s">
        <v>366</v>
      </c>
      <c r="B232" s="13" t="s">
        <v>18</v>
      </c>
      <c r="C232" s="13" t="s">
        <v>27</v>
      </c>
      <c r="D232" s="14" t="s">
        <v>367</v>
      </c>
      <c r="E232" s="15"/>
      <c r="F232" s="15"/>
      <c r="G232" s="15"/>
      <c r="H232" s="15"/>
      <c r="I232" s="15"/>
      <c r="J232" s="15"/>
      <c r="K232" s="16">
        <v>1</v>
      </c>
      <c r="L232" s="16">
        <v>87.26</v>
      </c>
      <c r="M232" s="17">
        <f>ROUND(K232*L232,2)</f>
        <v>87.26</v>
      </c>
    </row>
    <row r="233" spans="1:13" x14ac:dyDescent="0.25">
      <c r="A233" s="15"/>
      <c r="B233" s="15"/>
      <c r="C233" s="15"/>
      <c r="D233" s="18"/>
      <c r="E233" s="15"/>
      <c r="F233" s="15"/>
      <c r="G233" s="15"/>
      <c r="H233" s="15"/>
      <c r="I233" s="15"/>
      <c r="J233" s="19" t="s">
        <v>368</v>
      </c>
      <c r="K233" s="20">
        <v>1</v>
      </c>
      <c r="L233" s="12">
        <f>M223+M225+M228+M230+M232+M227</f>
        <v>13255.32</v>
      </c>
      <c r="M233" s="12">
        <f>ROUND(L233*K233,2)</f>
        <v>13255.32</v>
      </c>
    </row>
    <row r="234" spans="1:13" ht="0.75" customHeight="1" x14ac:dyDescent="0.25">
      <c r="A234" s="21"/>
      <c r="B234" s="21"/>
      <c r="C234" s="21"/>
      <c r="D234" s="22"/>
      <c r="E234" s="21"/>
      <c r="F234" s="21"/>
      <c r="G234" s="21"/>
      <c r="H234" s="21"/>
      <c r="I234" s="21"/>
      <c r="J234" s="21"/>
      <c r="K234" s="21"/>
      <c r="L234" s="21"/>
      <c r="M234" s="21"/>
    </row>
    <row r="235" spans="1:13" x14ac:dyDescent="0.25">
      <c r="A235" s="8" t="s">
        <v>369</v>
      </c>
      <c r="B235" s="8" t="s">
        <v>15</v>
      </c>
      <c r="C235" s="8"/>
      <c r="D235" s="9" t="s">
        <v>370</v>
      </c>
      <c r="E235" s="10"/>
      <c r="F235" s="10"/>
      <c r="G235" s="10"/>
      <c r="H235" s="10"/>
      <c r="I235" s="10"/>
      <c r="J235" s="10"/>
      <c r="K235" s="11">
        <f>K249</f>
        <v>1</v>
      </c>
      <c r="L235" s="12">
        <f>L249</f>
        <v>1559.78</v>
      </c>
      <c r="M235" s="12">
        <f>M249</f>
        <v>1559.78</v>
      </c>
    </row>
    <row r="236" spans="1:13" x14ac:dyDescent="0.25">
      <c r="A236" s="13" t="s">
        <v>371</v>
      </c>
      <c r="B236" s="13" t="s">
        <v>18</v>
      </c>
      <c r="C236" s="13" t="s">
        <v>49</v>
      </c>
      <c r="D236" s="14" t="s">
        <v>372</v>
      </c>
      <c r="E236" s="15"/>
      <c r="F236" s="15"/>
      <c r="G236" s="15"/>
      <c r="H236" s="15"/>
      <c r="I236" s="15"/>
      <c r="J236" s="15"/>
      <c r="K236" s="16">
        <v>2</v>
      </c>
      <c r="L236" s="16">
        <v>16.78</v>
      </c>
      <c r="M236" s="17">
        <f>ROUND(K236*L236,2)</f>
        <v>33.56</v>
      </c>
    </row>
    <row r="237" spans="1:13" ht="22.5" x14ac:dyDescent="0.25">
      <c r="A237" s="13" t="s">
        <v>373</v>
      </c>
      <c r="B237" s="13" t="s">
        <v>18</v>
      </c>
      <c r="C237" s="13" t="s">
        <v>49</v>
      </c>
      <c r="D237" s="14" t="s">
        <v>374</v>
      </c>
      <c r="E237" s="15"/>
      <c r="F237" s="15"/>
      <c r="G237" s="15"/>
      <c r="H237" s="15"/>
      <c r="I237" s="15"/>
      <c r="J237" s="15"/>
      <c r="K237" s="16">
        <v>1</v>
      </c>
      <c r="L237" s="16">
        <v>18.79</v>
      </c>
      <c r="M237" s="17">
        <f>ROUND(K237*L237,2)</f>
        <v>18.79</v>
      </c>
    </row>
    <row r="238" spans="1:13" x14ac:dyDescent="0.25">
      <c r="A238" s="13" t="s">
        <v>375</v>
      </c>
      <c r="B238" s="13" t="s">
        <v>18</v>
      </c>
      <c r="C238" s="13" t="s">
        <v>49</v>
      </c>
      <c r="D238" s="14" t="s">
        <v>376</v>
      </c>
      <c r="E238" s="15"/>
      <c r="F238" s="15"/>
      <c r="G238" s="15"/>
      <c r="H238" s="15"/>
      <c r="I238" s="15"/>
      <c r="J238" s="15"/>
      <c r="K238" s="16">
        <v>4</v>
      </c>
      <c r="L238" s="16">
        <v>15.44</v>
      </c>
      <c r="M238" s="17">
        <f>ROUND(K238*L238,2)</f>
        <v>61.76</v>
      </c>
    </row>
    <row r="239" spans="1:13" x14ac:dyDescent="0.25">
      <c r="A239" s="13" t="s">
        <v>377</v>
      </c>
      <c r="B239" s="13" t="s">
        <v>18</v>
      </c>
      <c r="C239" s="13" t="s">
        <v>57</v>
      </c>
      <c r="D239" s="14" t="s">
        <v>378</v>
      </c>
      <c r="E239" s="15"/>
      <c r="F239" s="15"/>
      <c r="G239" s="15"/>
      <c r="H239" s="15"/>
      <c r="I239" s="15"/>
      <c r="J239" s="15"/>
      <c r="K239" s="16">
        <v>4</v>
      </c>
      <c r="L239" s="16">
        <v>56.38</v>
      </c>
      <c r="M239" s="17">
        <f>ROUND(K239*L239,2)</f>
        <v>225.52</v>
      </c>
    </row>
    <row r="240" spans="1:13" ht="127.5" customHeight="1" x14ac:dyDescent="0.25">
      <c r="A240" s="15"/>
      <c r="B240" s="15"/>
      <c r="C240" s="15"/>
      <c r="D240" s="18" t="s">
        <v>379</v>
      </c>
      <c r="E240" s="15"/>
      <c r="F240" s="15"/>
      <c r="G240" s="15"/>
      <c r="H240" s="15"/>
      <c r="I240" s="15"/>
      <c r="J240" s="15"/>
      <c r="K240" s="15"/>
      <c r="L240" s="15"/>
      <c r="M240" s="15"/>
    </row>
    <row r="241" spans="1:13" x14ac:dyDescent="0.25">
      <c r="A241" s="13" t="s">
        <v>380</v>
      </c>
      <c r="B241" s="13" t="s">
        <v>18</v>
      </c>
      <c r="C241" s="13" t="s">
        <v>57</v>
      </c>
      <c r="D241" s="14" t="s">
        <v>381</v>
      </c>
      <c r="E241" s="15"/>
      <c r="F241" s="15"/>
      <c r="G241" s="15"/>
      <c r="H241" s="15"/>
      <c r="I241" s="15"/>
      <c r="J241" s="15"/>
      <c r="K241" s="16">
        <v>1</v>
      </c>
      <c r="L241" s="16">
        <v>127.52</v>
      </c>
      <c r="M241" s="17">
        <f>ROUND(K241*L241,2)</f>
        <v>127.52</v>
      </c>
    </row>
    <row r="242" spans="1:13" ht="92.25" customHeight="1" x14ac:dyDescent="0.25">
      <c r="A242" s="15"/>
      <c r="B242" s="15"/>
      <c r="C242" s="15"/>
      <c r="D242" s="18" t="s">
        <v>382</v>
      </c>
      <c r="E242" s="15"/>
      <c r="F242" s="15"/>
      <c r="G242" s="15"/>
      <c r="H242" s="15"/>
      <c r="I242" s="15"/>
      <c r="J242" s="15"/>
      <c r="K242" s="15"/>
      <c r="L242" s="15"/>
      <c r="M242" s="15"/>
    </row>
    <row r="243" spans="1:13" x14ac:dyDescent="0.25">
      <c r="A243" s="13" t="s">
        <v>383</v>
      </c>
      <c r="B243" s="13" t="s">
        <v>18</v>
      </c>
      <c r="C243" s="13" t="s">
        <v>27</v>
      </c>
      <c r="D243" s="14" t="s">
        <v>384</v>
      </c>
      <c r="E243" s="15"/>
      <c r="F243" s="15"/>
      <c r="G243" s="15"/>
      <c r="H243" s="15"/>
      <c r="I243" s="15"/>
      <c r="J243" s="15"/>
      <c r="K243" s="16">
        <v>7</v>
      </c>
      <c r="L243" s="16">
        <v>64.430000000000007</v>
      </c>
      <c r="M243" s="17">
        <f>ROUND(K243*L243,2)</f>
        <v>451.01</v>
      </c>
    </row>
    <row r="244" spans="1:13" ht="102.75" customHeight="1" x14ac:dyDescent="0.25">
      <c r="A244" s="15"/>
      <c r="B244" s="15"/>
      <c r="C244" s="15"/>
      <c r="D244" s="18" t="s">
        <v>385</v>
      </c>
      <c r="E244" s="15"/>
      <c r="F244" s="15"/>
      <c r="G244" s="15"/>
      <c r="H244" s="15"/>
      <c r="I244" s="15"/>
      <c r="J244" s="15"/>
      <c r="K244" s="15"/>
      <c r="L244" s="15"/>
      <c r="M244" s="15"/>
    </row>
    <row r="245" spans="1:13" x14ac:dyDescent="0.25">
      <c r="A245" s="13" t="s">
        <v>386</v>
      </c>
      <c r="B245" s="13" t="s">
        <v>18</v>
      </c>
      <c r="C245" s="13" t="s">
        <v>27</v>
      </c>
      <c r="D245" s="14" t="s">
        <v>387</v>
      </c>
      <c r="E245" s="15"/>
      <c r="F245" s="15"/>
      <c r="G245" s="15"/>
      <c r="H245" s="15"/>
      <c r="I245" s="15"/>
      <c r="J245" s="15"/>
      <c r="K245" s="16">
        <v>7</v>
      </c>
      <c r="L245" s="16">
        <v>56.38</v>
      </c>
      <c r="M245" s="17">
        <f>ROUND(K245*L245,2)</f>
        <v>394.66</v>
      </c>
    </row>
    <row r="246" spans="1:13" ht="138" customHeight="1" x14ac:dyDescent="0.25">
      <c r="A246" s="15"/>
      <c r="B246" s="15"/>
      <c r="C246" s="15"/>
      <c r="D246" s="18" t="s">
        <v>388</v>
      </c>
      <c r="E246" s="15"/>
      <c r="F246" s="15"/>
      <c r="G246" s="15"/>
      <c r="H246" s="15"/>
      <c r="I246" s="15"/>
      <c r="J246" s="15"/>
      <c r="K246" s="15"/>
      <c r="L246" s="15"/>
      <c r="M246" s="15"/>
    </row>
    <row r="247" spans="1:13" x14ac:dyDescent="0.25">
      <c r="A247" s="13" t="s">
        <v>389</v>
      </c>
      <c r="B247" s="13" t="s">
        <v>18</v>
      </c>
      <c r="C247" s="13" t="s">
        <v>27</v>
      </c>
      <c r="D247" s="14" t="s">
        <v>390</v>
      </c>
      <c r="E247" s="15"/>
      <c r="F247" s="15"/>
      <c r="G247" s="15"/>
      <c r="H247" s="15"/>
      <c r="I247" s="15"/>
      <c r="J247" s="15"/>
      <c r="K247" s="16">
        <v>4</v>
      </c>
      <c r="L247" s="16">
        <v>61.74</v>
      </c>
      <c r="M247" s="17">
        <f>ROUND(K247*L247,2)</f>
        <v>246.96</v>
      </c>
    </row>
    <row r="248" spans="1:13" ht="150" customHeight="1" x14ac:dyDescent="0.25">
      <c r="A248" s="15"/>
      <c r="B248" s="15"/>
      <c r="C248" s="15"/>
      <c r="D248" s="18" t="s">
        <v>391</v>
      </c>
      <c r="E248" s="15"/>
      <c r="F248" s="15"/>
      <c r="G248" s="15"/>
      <c r="H248" s="15"/>
      <c r="I248" s="15"/>
      <c r="J248" s="15"/>
      <c r="K248" s="15"/>
      <c r="L248" s="15"/>
      <c r="M248" s="15"/>
    </row>
    <row r="249" spans="1:13" x14ac:dyDescent="0.25">
      <c r="A249" s="15"/>
      <c r="B249" s="15"/>
      <c r="C249" s="15"/>
      <c r="D249" s="18"/>
      <c r="E249" s="15"/>
      <c r="F249" s="15"/>
      <c r="G249" s="15"/>
      <c r="H249" s="15"/>
      <c r="I249" s="15"/>
      <c r="J249" s="19" t="s">
        <v>392</v>
      </c>
      <c r="K249" s="20">
        <v>1</v>
      </c>
      <c r="L249" s="12">
        <f>M239+M241+M243+M245+M247+M236+M237+M238</f>
        <v>1559.78</v>
      </c>
      <c r="M249" s="12">
        <f>ROUND(L249*K249,2)</f>
        <v>1559.78</v>
      </c>
    </row>
    <row r="250" spans="1:13" ht="0.75" customHeight="1" x14ac:dyDescent="0.25">
      <c r="A250" s="21"/>
      <c r="B250" s="21"/>
      <c r="C250" s="21"/>
      <c r="D250" s="22"/>
      <c r="E250" s="21"/>
      <c r="F250" s="21"/>
      <c r="G250" s="21"/>
      <c r="H250" s="21"/>
      <c r="I250" s="21"/>
      <c r="J250" s="21"/>
      <c r="K250" s="21"/>
      <c r="L250" s="21"/>
      <c r="M250" s="21"/>
    </row>
    <row r="251" spans="1:13" x14ac:dyDescent="0.25">
      <c r="A251" s="8" t="s">
        <v>393</v>
      </c>
      <c r="B251" s="8" t="s">
        <v>15</v>
      </c>
      <c r="C251" s="8"/>
      <c r="D251" s="9" t="s">
        <v>394</v>
      </c>
      <c r="E251" s="10"/>
      <c r="F251" s="10"/>
      <c r="G251" s="10"/>
      <c r="H251" s="10"/>
      <c r="I251" s="10"/>
      <c r="J251" s="10"/>
      <c r="K251" s="11">
        <f>K260</f>
        <v>1</v>
      </c>
      <c r="L251" s="12">
        <f>L260</f>
        <v>4708.51</v>
      </c>
      <c r="M251" s="12">
        <f>M260</f>
        <v>4708.51</v>
      </c>
    </row>
    <row r="252" spans="1:13" ht="22.5" x14ac:dyDescent="0.25">
      <c r="A252" s="13" t="s">
        <v>395</v>
      </c>
      <c r="B252" s="13" t="s">
        <v>18</v>
      </c>
      <c r="C252" s="13" t="s">
        <v>19</v>
      </c>
      <c r="D252" s="14" t="s">
        <v>396</v>
      </c>
      <c r="E252" s="15"/>
      <c r="F252" s="15"/>
      <c r="G252" s="15"/>
      <c r="H252" s="15"/>
      <c r="I252" s="15"/>
      <c r="J252" s="15"/>
      <c r="K252" s="16">
        <v>211.66</v>
      </c>
      <c r="L252" s="16">
        <v>9.67</v>
      </c>
      <c r="M252" s="17">
        <f>ROUND(K252*L252,2)</f>
        <v>2046.75</v>
      </c>
    </row>
    <row r="253" spans="1:13" ht="60" customHeight="1" x14ac:dyDescent="0.25">
      <c r="A253" s="15"/>
      <c r="B253" s="15"/>
      <c r="C253" s="15"/>
      <c r="D253" s="18" t="s">
        <v>397</v>
      </c>
      <c r="E253" s="15"/>
      <c r="F253" s="15"/>
      <c r="G253" s="15"/>
      <c r="H253" s="15"/>
      <c r="I253" s="15"/>
      <c r="J253" s="15"/>
      <c r="K253" s="15"/>
      <c r="L253" s="15"/>
      <c r="M253" s="15"/>
    </row>
    <row r="254" spans="1:13" x14ac:dyDescent="0.25">
      <c r="A254" s="13" t="s">
        <v>398</v>
      </c>
      <c r="B254" s="13" t="s">
        <v>18</v>
      </c>
      <c r="C254" s="13" t="s">
        <v>19</v>
      </c>
      <c r="D254" s="14" t="s">
        <v>399</v>
      </c>
      <c r="E254" s="15"/>
      <c r="F254" s="15"/>
      <c r="G254" s="15"/>
      <c r="H254" s="15"/>
      <c r="I254" s="15"/>
      <c r="J254" s="15"/>
      <c r="K254" s="16">
        <v>156.59</v>
      </c>
      <c r="L254" s="16">
        <v>10.47</v>
      </c>
      <c r="M254" s="17">
        <f>ROUND(K254*L254,2)</f>
        <v>1639.5</v>
      </c>
    </row>
    <row r="255" spans="1:13" ht="58.5" customHeight="1" x14ac:dyDescent="0.25">
      <c r="A255" s="15"/>
      <c r="B255" s="15"/>
      <c r="C255" s="15"/>
      <c r="D255" s="18" t="s">
        <v>400</v>
      </c>
      <c r="E255" s="15"/>
      <c r="F255" s="15"/>
      <c r="G255" s="15"/>
      <c r="H255" s="15"/>
      <c r="I255" s="15"/>
      <c r="J255" s="15"/>
      <c r="K255" s="15"/>
      <c r="L255" s="15"/>
      <c r="M255" s="15"/>
    </row>
    <row r="256" spans="1:13" ht="22.5" x14ac:dyDescent="0.25">
      <c r="A256" s="13" t="s">
        <v>401</v>
      </c>
      <c r="B256" s="13" t="s">
        <v>18</v>
      </c>
      <c r="C256" s="13" t="s">
        <v>19</v>
      </c>
      <c r="D256" s="14" t="s">
        <v>402</v>
      </c>
      <c r="E256" s="15"/>
      <c r="F256" s="15"/>
      <c r="G256" s="15"/>
      <c r="H256" s="15"/>
      <c r="I256" s="15"/>
      <c r="J256" s="15"/>
      <c r="K256" s="16">
        <v>31.04</v>
      </c>
      <c r="L256" s="16">
        <v>12.75</v>
      </c>
      <c r="M256" s="17">
        <f>ROUND(K256*L256,2)</f>
        <v>395.76</v>
      </c>
    </row>
    <row r="257" spans="1:13" ht="50.25" customHeight="1" x14ac:dyDescent="0.25">
      <c r="A257" s="15"/>
      <c r="B257" s="15"/>
      <c r="C257" s="15"/>
      <c r="D257" s="18" t="s">
        <v>403</v>
      </c>
      <c r="E257" s="15"/>
      <c r="F257" s="15"/>
      <c r="G257" s="15"/>
      <c r="H257" s="15"/>
      <c r="I257" s="15"/>
      <c r="J257" s="15"/>
      <c r="K257" s="15"/>
      <c r="L257" s="15"/>
      <c r="M257" s="15"/>
    </row>
    <row r="258" spans="1:13" x14ac:dyDescent="0.25">
      <c r="A258" s="13" t="s">
        <v>404</v>
      </c>
      <c r="B258" s="13" t="s">
        <v>18</v>
      </c>
      <c r="C258" s="13" t="s">
        <v>19</v>
      </c>
      <c r="D258" s="14" t="s">
        <v>405</v>
      </c>
      <c r="E258" s="15"/>
      <c r="F258" s="15"/>
      <c r="G258" s="15"/>
      <c r="H258" s="15"/>
      <c r="I258" s="15"/>
      <c r="J258" s="15"/>
      <c r="K258" s="16">
        <v>32.869999999999997</v>
      </c>
      <c r="L258" s="16">
        <v>19.059999999999999</v>
      </c>
      <c r="M258" s="17">
        <f>ROUND(K258*L258,2)</f>
        <v>626.5</v>
      </c>
    </row>
    <row r="259" spans="1:13" ht="70.5" customHeight="1" x14ac:dyDescent="0.25">
      <c r="A259" s="15"/>
      <c r="B259" s="15"/>
      <c r="C259" s="15"/>
      <c r="D259" s="18" t="s">
        <v>406</v>
      </c>
      <c r="E259" s="15"/>
      <c r="F259" s="15"/>
      <c r="G259" s="15"/>
      <c r="H259" s="15"/>
      <c r="I259" s="15"/>
      <c r="J259" s="15"/>
      <c r="K259" s="15"/>
      <c r="L259" s="15"/>
      <c r="M259" s="15"/>
    </row>
    <row r="260" spans="1:13" x14ac:dyDescent="0.25">
      <c r="A260" s="15"/>
      <c r="B260" s="15"/>
      <c r="C260" s="15"/>
      <c r="D260" s="18"/>
      <c r="E260" s="15"/>
      <c r="F260" s="15"/>
      <c r="G260" s="15"/>
      <c r="H260" s="15"/>
      <c r="I260" s="15"/>
      <c r="J260" s="19" t="s">
        <v>407</v>
      </c>
      <c r="K260" s="20">
        <v>1</v>
      </c>
      <c r="L260" s="12">
        <f>M252+M254+M256+M258</f>
        <v>4708.51</v>
      </c>
      <c r="M260" s="12">
        <f>ROUND(L260*K260,2)</f>
        <v>4708.51</v>
      </c>
    </row>
    <row r="261" spans="1:13" ht="0.75" customHeight="1" x14ac:dyDescent="0.25">
      <c r="A261" s="21"/>
      <c r="B261" s="21"/>
      <c r="C261" s="21"/>
      <c r="D261" s="22"/>
      <c r="E261" s="21"/>
      <c r="F261" s="21"/>
      <c r="G261" s="21"/>
      <c r="H261" s="21"/>
      <c r="I261" s="21"/>
      <c r="J261" s="21"/>
      <c r="K261" s="21"/>
      <c r="L261" s="21"/>
      <c r="M261" s="21"/>
    </row>
    <row r="262" spans="1:13" x14ac:dyDescent="0.25">
      <c r="A262" s="8" t="s">
        <v>408</v>
      </c>
      <c r="B262" s="8" t="s">
        <v>15</v>
      </c>
      <c r="C262" s="8"/>
      <c r="D262" s="9" t="s">
        <v>409</v>
      </c>
      <c r="E262" s="10"/>
      <c r="F262" s="10"/>
      <c r="G262" s="10"/>
      <c r="H262" s="10"/>
      <c r="I262" s="10"/>
      <c r="J262" s="10"/>
      <c r="K262" s="11">
        <f>K268</f>
        <v>1</v>
      </c>
      <c r="L262" s="12">
        <f>L268</f>
        <v>1946.35</v>
      </c>
      <c r="M262" s="12">
        <f>M268</f>
        <v>1946.35</v>
      </c>
    </row>
    <row r="263" spans="1:13" x14ac:dyDescent="0.25">
      <c r="A263" s="13" t="s">
        <v>410</v>
      </c>
      <c r="B263" s="13" t="s">
        <v>18</v>
      </c>
      <c r="C263" s="13" t="s">
        <v>411</v>
      </c>
      <c r="D263" s="14" t="s">
        <v>409</v>
      </c>
      <c r="E263" s="15"/>
      <c r="F263" s="15"/>
      <c r="G263" s="15"/>
      <c r="H263" s="15"/>
      <c r="I263" s="15"/>
      <c r="J263" s="15"/>
      <c r="K263" s="16">
        <v>1</v>
      </c>
      <c r="L263" s="16">
        <v>872.5</v>
      </c>
      <c r="M263" s="17">
        <f>ROUND(K263*L263,2)</f>
        <v>872.5</v>
      </c>
    </row>
    <row r="264" spans="1:13" ht="24.75" customHeight="1" x14ac:dyDescent="0.25">
      <c r="A264" s="15"/>
      <c r="B264" s="15"/>
      <c r="C264" s="15"/>
      <c r="D264" s="18" t="s">
        <v>412</v>
      </c>
      <c r="E264" s="15"/>
      <c r="F264" s="15"/>
      <c r="G264" s="15"/>
      <c r="H264" s="15"/>
      <c r="I264" s="15"/>
      <c r="J264" s="15"/>
      <c r="K264" s="15"/>
      <c r="L264" s="15"/>
      <c r="M264" s="15"/>
    </row>
    <row r="265" spans="1:13" x14ac:dyDescent="0.25">
      <c r="A265" s="13" t="s">
        <v>413</v>
      </c>
      <c r="B265" s="13" t="s">
        <v>18</v>
      </c>
      <c r="C265" s="13" t="s">
        <v>411</v>
      </c>
      <c r="D265" s="14" t="s">
        <v>414</v>
      </c>
      <c r="E265" s="15"/>
      <c r="F265" s="15"/>
      <c r="G265" s="15"/>
      <c r="H265" s="15"/>
      <c r="I265" s="15"/>
      <c r="J265" s="15"/>
      <c r="K265" s="16">
        <v>1</v>
      </c>
      <c r="L265" s="16">
        <v>604.03</v>
      </c>
      <c r="M265" s="17">
        <f>ROUND(K265*L265,2)</f>
        <v>604.03</v>
      </c>
    </row>
    <row r="266" spans="1:13" ht="46.5" customHeight="1" x14ac:dyDescent="0.25">
      <c r="A266" s="15"/>
      <c r="B266" s="15"/>
      <c r="C266" s="15"/>
      <c r="D266" s="18" t="s">
        <v>415</v>
      </c>
      <c r="E266" s="15"/>
      <c r="F266" s="15"/>
      <c r="G266" s="15"/>
      <c r="H266" s="15"/>
      <c r="I266" s="15"/>
      <c r="J266" s="15"/>
      <c r="K266" s="15"/>
      <c r="L266" s="15"/>
      <c r="M266" s="15"/>
    </row>
    <row r="267" spans="1:13" x14ac:dyDescent="0.25">
      <c r="A267" s="13" t="s">
        <v>416</v>
      </c>
      <c r="B267" s="13" t="s">
        <v>18</v>
      </c>
      <c r="C267" s="13" t="s">
        <v>27</v>
      </c>
      <c r="D267" s="14" t="s">
        <v>417</v>
      </c>
      <c r="E267" s="15"/>
      <c r="F267" s="15"/>
      <c r="G267" s="15"/>
      <c r="H267" s="15"/>
      <c r="I267" s="15"/>
      <c r="J267" s="15"/>
      <c r="K267" s="16">
        <v>1</v>
      </c>
      <c r="L267" s="16">
        <v>469.82</v>
      </c>
      <c r="M267" s="17">
        <f>ROUND(K267*L267,2)</f>
        <v>469.82</v>
      </c>
    </row>
    <row r="268" spans="1:13" x14ac:dyDescent="0.25">
      <c r="A268" s="15"/>
      <c r="B268" s="15"/>
      <c r="C268" s="15"/>
      <c r="D268" s="18"/>
      <c r="E268" s="15"/>
      <c r="F268" s="15"/>
      <c r="G268" s="15"/>
      <c r="H268" s="15"/>
      <c r="I268" s="15"/>
      <c r="J268" s="19" t="s">
        <v>418</v>
      </c>
      <c r="K268" s="20">
        <v>1</v>
      </c>
      <c r="L268" s="12">
        <f>M263+M265+M267</f>
        <v>1946.35</v>
      </c>
      <c r="M268" s="12">
        <f>ROUND(L268*K268,2)</f>
        <v>1946.35</v>
      </c>
    </row>
    <row r="269" spans="1:13" ht="0.75" customHeight="1" x14ac:dyDescent="0.25">
      <c r="A269" s="21"/>
      <c r="B269" s="21"/>
      <c r="C269" s="21"/>
      <c r="D269" s="22"/>
      <c r="E269" s="21"/>
      <c r="F269" s="21"/>
      <c r="G269" s="21"/>
      <c r="H269" s="21"/>
      <c r="I269" s="21"/>
      <c r="J269" s="21"/>
      <c r="K269" s="21"/>
      <c r="L269" s="21"/>
      <c r="M269" s="21"/>
    </row>
    <row r="270" spans="1:13" x14ac:dyDescent="0.25">
      <c r="A270" s="8" t="s">
        <v>419</v>
      </c>
      <c r="B270" s="8" t="s">
        <v>15</v>
      </c>
      <c r="C270" s="8"/>
      <c r="D270" s="9" t="s">
        <v>420</v>
      </c>
      <c r="E270" s="10"/>
      <c r="F270" s="10"/>
      <c r="G270" s="10"/>
      <c r="H270" s="10"/>
      <c r="I270" s="10"/>
      <c r="J270" s="10"/>
      <c r="K270" s="11">
        <f>K292</f>
        <v>1</v>
      </c>
      <c r="L270" s="12">
        <f>L292</f>
        <v>6689.4700000000012</v>
      </c>
      <c r="M270" s="12">
        <f>M292</f>
        <v>6689.47</v>
      </c>
    </row>
    <row r="271" spans="1:13" x14ac:dyDescent="0.25">
      <c r="A271" s="13" t="s">
        <v>421</v>
      </c>
      <c r="B271" s="13" t="s">
        <v>18</v>
      </c>
      <c r="C271" s="13" t="s">
        <v>3</v>
      </c>
      <c r="D271" s="14" t="s">
        <v>422</v>
      </c>
      <c r="E271" s="15"/>
      <c r="F271" s="15"/>
      <c r="G271" s="15"/>
      <c r="H271" s="15"/>
      <c r="I271" s="15"/>
      <c r="J271" s="15"/>
      <c r="K271" s="16">
        <v>1</v>
      </c>
      <c r="L271" s="16">
        <v>46.98</v>
      </c>
      <c r="M271" s="17">
        <f t="shared" ref="M271:M281" si="1">ROUND(K271*L271,2)</f>
        <v>46.98</v>
      </c>
    </row>
    <row r="272" spans="1:13" x14ac:dyDescent="0.25">
      <c r="A272" s="13" t="s">
        <v>423</v>
      </c>
      <c r="B272" s="13" t="s">
        <v>18</v>
      </c>
      <c r="C272" s="13" t="s">
        <v>3</v>
      </c>
      <c r="D272" s="14" t="s">
        <v>424</v>
      </c>
      <c r="E272" s="15"/>
      <c r="F272" s="15"/>
      <c r="G272" s="15"/>
      <c r="H272" s="15"/>
      <c r="I272" s="15"/>
      <c r="J272" s="15"/>
      <c r="K272" s="16">
        <v>1</v>
      </c>
      <c r="L272" s="16">
        <v>295.31</v>
      </c>
      <c r="M272" s="17">
        <f t="shared" si="1"/>
        <v>295.31</v>
      </c>
    </row>
    <row r="273" spans="1:13" x14ac:dyDescent="0.25">
      <c r="A273" s="13" t="s">
        <v>425</v>
      </c>
      <c r="B273" s="13" t="s">
        <v>18</v>
      </c>
      <c r="C273" s="13" t="s">
        <v>3</v>
      </c>
      <c r="D273" s="14" t="s">
        <v>426</v>
      </c>
      <c r="E273" s="15"/>
      <c r="F273" s="15"/>
      <c r="G273" s="15"/>
      <c r="H273" s="15"/>
      <c r="I273" s="15"/>
      <c r="J273" s="15"/>
      <c r="K273" s="16">
        <v>1</v>
      </c>
      <c r="L273" s="16">
        <v>241.62</v>
      </c>
      <c r="M273" s="17">
        <f t="shared" si="1"/>
        <v>241.62</v>
      </c>
    </row>
    <row r="274" spans="1:13" x14ac:dyDescent="0.25">
      <c r="A274" s="13" t="s">
        <v>427</v>
      </c>
      <c r="B274" s="13" t="s">
        <v>18</v>
      </c>
      <c r="C274" s="13" t="s">
        <v>3</v>
      </c>
      <c r="D274" s="14" t="s">
        <v>428</v>
      </c>
      <c r="E274" s="15"/>
      <c r="F274" s="15"/>
      <c r="G274" s="15"/>
      <c r="H274" s="15"/>
      <c r="I274" s="15"/>
      <c r="J274" s="15"/>
      <c r="K274" s="16">
        <v>1</v>
      </c>
      <c r="L274" s="16">
        <v>40.270000000000003</v>
      </c>
      <c r="M274" s="17">
        <f t="shared" si="1"/>
        <v>40.270000000000003</v>
      </c>
    </row>
    <row r="275" spans="1:13" x14ac:dyDescent="0.25">
      <c r="A275" s="13" t="s">
        <v>429</v>
      </c>
      <c r="B275" s="13" t="s">
        <v>18</v>
      </c>
      <c r="C275" s="13" t="s">
        <v>3</v>
      </c>
      <c r="D275" s="14" t="s">
        <v>430</v>
      </c>
      <c r="E275" s="15"/>
      <c r="F275" s="15"/>
      <c r="G275" s="15"/>
      <c r="H275" s="15"/>
      <c r="I275" s="15"/>
      <c r="J275" s="15"/>
      <c r="K275" s="16">
        <v>2</v>
      </c>
      <c r="L275" s="16">
        <v>33.549999999999997</v>
      </c>
      <c r="M275" s="17">
        <f t="shared" si="1"/>
        <v>67.099999999999994</v>
      </c>
    </row>
    <row r="276" spans="1:13" x14ac:dyDescent="0.25">
      <c r="A276" s="13" t="s">
        <v>431</v>
      </c>
      <c r="B276" s="13" t="s">
        <v>18</v>
      </c>
      <c r="C276" s="13" t="s">
        <v>3</v>
      </c>
      <c r="D276" s="14" t="s">
        <v>432</v>
      </c>
      <c r="E276" s="15"/>
      <c r="F276" s="15"/>
      <c r="G276" s="15"/>
      <c r="H276" s="15"/>
      <c r="I276" s="15"/>
      <c r="J276" s="15"/>
      <c r="K276" s="16">
        <v>3</v>
      </c>
      <c r="L276" s="16">
        <v>37.590000000000003</v>
      </c>
      <c r="M276" s="17">
        <f t="shared" si="1"/>
        <v>112.77</v>
      </c>
    </row>
    <row r="277" spans="1:13" x14ac:dyDescent="0.25">
      <c r="A277" s="13" t="s">
        <v>433</v>
      </c>
      <c r="B277" s="13" t="s">
        <v>18</v>
      </c>
      <c r="C277" s="13" t="s">
        <v>3</v>
      </c>
      <c r="D277" s="14" t="s">
        <v>434</v>
      </c>
      <c r="E277" s="15"/>
      <c r="F277" s="15"/>
      <c r="G277" s="15"/>
      <c r="H277" s="15"/>
      <c r="I277" s="15"/>
      <c r="J277" s="15"/>
      <c r="K277" s="16">
        <v>4</v>
      </c>
      <c r="L277" s="16">
        <v>37.590000000000003</v>
      </c>
      <c r="M277" s="17">
        <f t="shared" si="1"/>
        <v>150.36000000000001</v>
      </c>
    </row>
    <row r="278" spans="1:13" x14ac:dyDescent="0.25">
      <c r="A278" s="13" t="s">
        <v>435</v>
      </c>
      <c r="B278" s="13" t="s">
        <v>18</v>
      </c>
      <c r="C278" s="13" t="s">
        <v>3</v>
      </c>
      <c r="D278" s="14" t="s">
        <v>436</v>
      </c>
      <c r="E278" s="15"/>
      <c r="F278" s="15"/>
      <c r="G278" s="15"/>
      <c r="H278" s="15"/>
      <c r="I278" s="15"/>
      <c r="J278" s="15"/>
      <c r="K278" s="16">
        <v>1</v>
      </c>
      <c r="L278" s="16">
        <v>24.16</v>
      </c>
      <c r="M278" s="17">
        <f t="shared" si="1"/>
        <v>24.16</v>
      </c>
    </row>
    <row r="279" spans="1:13" x14ac:dyDescent="0.25">
      <c r="A279" s="13" t="s">
        <v>437</v>
      </c>
      <c r="B279" s="13" t="s">
        <v>18</v>
      </c>
      <c r="C279" s="13" t="s">
        <v>3</v>
      </c>
      <c r="D279" s="14" t="s">
        <v>438</v>
      </c>
      <c r="E279" s="15"/>
      <c r="F279" s="15"/>
      <c r="G279" s="15"/>
      <c r="H279" s="15"/>
      <c r="I279" s="15"/>
      <c r="J279" s="15"/>
      <c r="K279" s="16">
        <v>1</v>
      </c>
      <c r="L279" s="16">
        <v>127.52</v>
      </c>
      <c r="M279" s="17">
        <f t="shared" si="1"/>
        <v>127.52</v>
      </c>
    </row>
    <row r="280" spans="1:13" x14ac:dyDescent="0.25">
      <c r="A280" s="13" t="s">
        <v>439</v>
      </c>
      <c r="B280" s="13" t="s">
        <v>18</v>
      </c>
      <c r="C280" s="13" t="s">
        <v>3</v>
      </c>
      <c r="D280" s="14" t="s">
        <v>440</v>
      </c>
      <c r="E280" s="15"/>
      <c r="F280" s="15"/>
      <c r="G280" s="15"/>
      <c r="H280" s="15"/>
      <c r="I280" s="15"/>
      <c r="J280" s="15"/>
      <c r="K280" s="16">
        <v>1</v>
      </c>
      <c r="L280" s="16">
        <v>201.35</v>
      </c>
      <c r="M280" s="17">
        <f t="shared" si="1"/>
        <v>201.35</v>
      </c>
    </row>
    <row r="281" spans="1:13" x14ac:dyDescent="0.25">
      <c r="A281" s="13" t="s">
        <v>441</v>
      </c>
      <c r="B281" s="13" t="s">
        <v>18</v>
      </c>
      <c r="C281" s="13" t="s">
        <v>57</v>
      </c>
      <c r="D281" s="14" t="s">
        <v>442</v>
      </c>
      <c r="E281" s="15"/>
      <c r="F281" s="15"/>
      <c r="G281" s="15"/>
      <c r="H281" s="15"/>
      <c r="I281" s="15"/>
      <c r="J281" s="15"/>
      <c r="K281" s="16">
        <v>1</v>
      </c>
      <c r="L281" s="16">
        <v>56.38</v>
      </c>
      <c r="M281" s="17">
        <f t="shared" si="1"/>
        <v>56.38</v>
      </c>
    </row>
    <row r="282" spans="1:13" ht="138" customHeight="1" x14ac:dyDescent="0.25">
      <c r="A282" s="15"/>
      <c r="B282" s="15"/>
      <c r="C282" s="15"/>
      <c r="D282" s="18" t="s">
        <v>443</v>
      </c>
      <c r="E282" s="15"/>
      <c r="F282" s="15"/>
      <c r="G282" s="15"/>
      <c r="H282" s="15"/>
      <c r="I282" s="15"/>
      <c r="J282" s="15"/>
      <c r="K282" s="15"/>
      <c r="L282" s="15"/>
      <c r="M282" s="15"/>
    </row>
    <row r="283" spans="1:13" ht="22.5" x14ac:dyDescent="0.25">
      <c r="A283" s="13" t="s">
        <v>444</v>
      </c>
      <c r="B283" s="13" t="s">
        <v>18</v>
      </c>
      <c r="C283" s="13" t="s">
        <v>57</v>
      </c>
      <c r="D283" s="14" t="s">
        <v>445</v>
      </c>
      <c r="E283" s="15"/>
      <c r="F283" s="15"/>
      <c r="G283" s="15"/>
      <c r="H283" s="15"/>
      <c r="I283" s="15"/>
      <c r="J283" s="15"/>
      <c r="K283" s="16">
        <v>1</v>
      </c>
      <c r="L283" s="16">
        <v>48.33</v>
      </c>
      <c r="M283" s="17">
        <f>ROUND(K283*L283,2)</f>
        <v>48.33</v>
      </c>
    </row>
    <row r="284" spans="1:13" ht="127.5" customHeight="1" x14ac:dyDescent="0.25">
      <c r="A284" s="15"/>
      <c r="B284" s="15"/>
      <c r="C284" s="15"/>
      <c r="D284" s="18" t="s">
        <v>446</v>
      </c>
      <c r="E284" s="15"/>
      <c r="F284" s="15"/>
      <c r="G284" s="15"/>
      <c r="H284" s="15"/>
      <c r="I284" s="15"/>
      <c r="J284" s="15"/>
      <c r="K284" s="15"/>
      <c r="L284" s="15"/>
      <c r="M284" s="15"/>
    </row>
    <row r="285" spans="1:13" x14ac:dyDescent="0.25">
      <c r="A285" s="13" t="s">
        <v>447</v>
      </c>
      <c r="B285" s="13" t="s">
        <v>18</v>
      </c>
      <c r="C285" s="13" t="s">
        <v>27</v>
      </c>
      <c r="D285" s="14" t="s">
        <v>448</v>
      </c>
      <c r="E285" s="15"/>
      <c r="F285" s="15"/>
      <c r="G285" s="15"/>
      <c r="H285" s="15"/>
      <c r="I285" s="15"/>
      <c r="J285" s="15"/>
      <c r="K285" s="16">
        <v>1</v>
      </c>
      <c r="L285" s="16">
        <v>510.08</v>
      </c>
      <c r="M285" s="17">
        <f>ROUND(K285*L285,2)</f>
        <v>510.08</v>
      </c>
    </row>
    <row r="286" spans="1:13" x14ac:dyDescent="0.25">
      <c r="A286" s="13" t="s">
        <v>449</v>
      </c>
      <c r="B286" s="13" t="s">
        <v>18</v>
      </c>
      <c r="C286" s="13" t="s">
        <v>27</v>
      </c>
      <c r="D286" s="14" t="s">
        <v>450</v>
      </c>
      <c r="E286" s="15"/>
      <c r="F286" s="15"/>
      <c r="G286" s="15"/>
      <c r="H286" s="15"/>
      <c r="I286" s="15"/>
      <c r="J286" s="15"/>
      <c r="K286" s="16">
        <v>3</v>
      </c>
      <c r="L286" s="16">
        <v>1275.2</v>
      </c>
      <c r="M286" s="17">
        <f>ROUND(K286*L286,2)</f>
        <v>3825.6</v>
      </c>
    </row>
    <row r="287" spans="1:13" x14ac:dyDescent="0.25">
      <c r="A287" s="13" t="s">
        <v>451</v>
      </c>
      <c r="B287" s="13" t="s">
        <v>18</v>
      </c>
      <c r="C287" s="13" t="s">
        <v>27</v>
      </c>
      <c r="D287" s="14" t="s">
        <v>452</v>
      </c>
      <c r="E287" s="15"/>
      <c r="F287" s="15"/>
      <c r="G287" s="15"/>
      <c r="H287" s="15"/>
      <c r="I287" s="15"/>
      <c r="J287" s="15"/>
      <c r="K287" s="16">
        <v>1</v>
      </c>
      <c r="L287" s="16">
        <v>194.64</v>
      </c>
      <c r="M287" s="17">
        <f>ROUND(K287*L287,2)</f>
        <v>194.64</v>
      </c>
    </row>
    <row r="288" spans="1:13" ht="127.5" customHeight="1" x14ac:dyDescent="0.25">
      <c r="A288" s="15"/>
      <c r="B288" s="15"/>
      <c r="C288" s="15"/>
      <c r="D288" s="18" t="s">
        <v>453</v>
      </c>
      <c r="E288" s="15"/>
      <c r="F288" s="15"/>
      <c r="G288" s="15"/>
      <c r="H288" s="15"/>
      <c r="I288" s="15"/>
      <c r="J288" s="15"/>
      <c r="K288" s="15"/>
      <c r="L288" s="15"/>
      <c r="M288" s="15"/>
    </row>
    <row r="289" spans="1:13" x14ac:dyDescent="0.25">
      <c r="A289" s="13" t="s">
        <v>454</v>
      </c>
      <c r="B289" s="13" t="s">
        <v>18</v>
      </c>
      <c r="C289" s="13" t="s">
        <v>27</v>
      </c>
      <c r="D289" s="14" t="s">
        <v>455</v>
      </c>
      <c r="E289" s="15"/>
      <c r="F289" s="15"/>
      <c r="G289" s="15"/>
      <c r="H289" s="15"/>
      <c r="I289" s="15"/>
      <c r="J289" s="15"/>
      <c r="K289" s="16">
        <v>1</v>
      </c>
      <c r="L289" s="16">
        <v>644.30999999999995</v>
      </c>
      <c r="M289" s="17">
        <f>ROUND(K289*L289,2)</f>
        <v>644.30999999999995</v>
      </c>
    </row>
    <row r="290" spans="1:13" x14ac:dyDescent="0.25">
      <c r="A290" s="13" t="s">
        <v>456</v>
      </c>
      <c r="B290" s="13" t="s">
        <v>18</v>
      </c>
      <c r="C290" s="13" t="s">
        <v>19</v>
      </c>
      <c r="D290" s="14" t="s">
        <v>457</v>
      </c>
      <c r="E290" s="15"/>
      <c r="F290" s="15"/>
      <c r="G290" s="15"/>
      <c r="H290" s="15"/>
      <c r="I290" s="15"/>
      <c r="J290" s="15"/>
      <c r="K290" s="16">
        <v>0.9</v>
      </c>
      <c r="L290" s="16">
        <v>114.1</v>
      </c>
      <c r="M290" s="17">
        <f>ROUND(K290*L290,2)</f>
        <v>102.69</v>
      </c>
    </row>
    <row r="291" spans="1:13" ht="126.75" customHeight="1" x14ac:dyDescent="0.25">
      <c r="A291" s="15"/>
      <c r="B291" s="15"/>
      <c r="C291" s="15"/>
      <c r="D291" s="18" t="s">
        <v>458</v>
      </c>
      <c r="E291" s="15"/>
      <c r="F291" s="15"/>
      <c r="G291" s="15"/>
      <c r="H291" s="15"/>
      <c r="I291" s="15"/>
      <c r="J291" s="15"/>
      <c r="K291" s="15"/>
      <c r="L291" s="15"/>
      <c r="M291" s="15"/>
    </row>
    <row r="292" spans="1:13" x14ac:dyDescent="0.25">
      <c r="A292" s="15"/>
      <c r="B292" s="15"/>
      <c r="C292" s="15"/>
      <c r="D292" s="18"/>
      <c r="E292" s="15"/>
      <c r="F292" s="15"/>
      <c r="G292" s="15"/>
      <c r="H292" s="15"/>
      <c r="I292" s="15"/>
      <c r="J292" s="19" t="s">
        <v>459</v>
      </c>
      <c r="K292" s="20">
        <v>1</v>
      </c>
      <c r="L292" s="12">
        <f>M281+M283+M287+SUM(M289:M290)+M286+M285+M280+M279+M278+M277+M276+M275+M274+M273+M272+M271</f>
        <v>6689.4700000000012</v>
      </c>
      <c r="M292" s="12">
        <f>ROUND(L292*K292,2)</f>
        <v>6689.47</v>
      </c>
    </row>
    <row r="293" spans="1:13" ht="0.75" customHeight="1" x14ac:dyDescent="0.25">
      <c r="A293" s="21"/>
      <c r="B293" s="21"/>
      <c r="C293" s="21"/>
      <c r="D293" s="22"/>
      <c r="E293" s="21"/>
      <c r="F293" s="21"/>
      <c r="G293" s="21"/>
      <c r="H293" s="21"/>
      <c r="I293" s="21"/>
      <c r="J293" s="21"/>
      <c r="K293" s="21"/>
      <c r="L293" s="21"/>
      <c r="M293" s="21"/>
    </row>
    <row r="294" spans="1:13" x14ac:dyDescent="0.25">
      <c r="A294" s="8" t="s">
        <v>460</v>
      </c>
      <c r="B294" s="8" t="s">
        <v>15</v>
      </c>
      <c r="C294" s="8"/>
      <c r="D294" s="9" t="s">
        <v>461</v>
      </c>
      <c r="E294" s="10"/>
      <c r="F294" s="10"/>
      <c r="G294" s="10"/>
      <c r="H294" s="10"/>
      <c r="I294" s="10"/>
      <c r="J294" s="10"/>
      <c r="K294" s="11">
        <f>K304</f>
        <v>1</v>
      </c>
      <c r="L294" s="12">
        <f>L304</f>
        <v>34718.700000000004</v>
      </c>
      <c r="M294" s="12">
        <f>M304</f>
        <v>34718.699999999997</v>
      </c>
    </row>
    <row r="295" spans="1:13" x14ac:dyDescent="0.25">
      <c r="A295" s="13" t="s">
        <v>462</v>
      </c>
      <c r="B295" s="13" t="s">
        <v>18</v>
      </c>
      <c r="C295" s="13" t="s">
        <v>19</v>
      </c>
      <c r="D295" s="14" t="s">
        <v>463</v>
      </c>
      <c r="E295" s="15"/>
      <c r="F295" s="15"/>
      <c r="G295" s="15"/>
      <c r="H295" s="15"/>
      <c r="I295" s="15"/>
      <c r="J295" s="15"/>
      <c r="K295" s="16">
        <v>150</v>
      </c>
      <c r="L295" s="16">
        <v>91.28</v>
      </c>
      <c r="M295" s="17">
        <f>ROUND(K295*L295,2)</f>
        <v>13692</v>
      </c>
    </row>
    <row r="296" spans="1:13" ht="114" customHeight="1" x14ac:dyDescent="0.25">
      <c r="A296" s="15"/>
      <c r="B296" s="15"/>
      <c r="C296" s="15"/>
      <c r="D296" s="18" t="s">
        <v>464</v>
      </c>
      <c r="E296" s="15"/>
      <c r="F296" s="15"/>
      <c r="G296" s="15"/>
      <c r="H296" s="15"/>
      <c r="I296" s="15"/>
      <c r="J296" s="15"/>
      <c r="K296" s="15"/>
      <c r="L296" s="15"/>
      <c r="M296" s="15"/>
    </row>
    <row r="297" spans="1:13" x14ac:dyDescent="0.25">
      <c r="A297" s="13" t="s">
        <v>465</v>
      </c>
      <c r="B297" s="13" t="s">
        <v>18</v>
      </c>
      <c r="C297" s="13" t="s">
        <v>19</v>
      </c>
      <c r="D297" s="14" t="s">
        <v>466</v>
      </c>
      <c r="E297" s="15"/>
      <c r="F297" s="15"/>
      <c r="G297" s="15"/>
      <c r="H297" s="15"/>
      <c r="I297" s="15"/>
      <c r="J297" s="15"/>
      <c r="K297" s="16">
        <v>226.13</v>
      </c>
      <c r="L297" s="16">
        <v>69.8</v>
      </c>
      <c r="M297" s="17">
        <f>ROUND(K297*L297,2)</f>
        <v>15783.87</v>
      </c>
    </row>
    <row r="298" spans="1:13" ht="148.5" customHeight="1" x14ac:dyDescent="0.25">
      <c r="A298" s="15"/>
      <c r="B298" s="15"/>
      <c r="C298" s="15"/>
      <c r="D298" s="18" t="s">
        <v>467</v>
      </c>
      <c r="E298" s="15"/>
      <c r="F298" s="15"/>
      <c r="G298" s="15"/>
      <c r="H298" s="15"/>
      <c r="I298" s="15"/>
      <c r="J298" s="15"/>
      <c r="K298" s="15"/>
      <c r="L298" s="15"/>
      <c r="M298" s="15"/>
    </row>
    <row r="299" spans="1:13" x14ac:dyDescent="0.25">
      <c r="A299" s="13" t="s">
        <v>468</v>
      </c>
      <c r="B299" s="13" t="s">
        <v>18</v>
      </c>
      <c r="C299" s="13" t="s">
        <v>19</v>
      </c>
      <c r="D299" s="14" t="s">
        <v>469</v>
      </c>
      <c r="E299" s="15"/>
      <c r="F299" s="15"/>
      <c r="G299" s="15"/>
      <c r="H299" s="15"/>
      <c r="I299" s="15"/>
      <c r="J299" s="15"/>
      <c r="K299" s="16">
        <v>150</v>
      </c>
      <c r="L299" s="16">
        <v>24.84</v>
      </c>
      <c r="M299" s="17">
        <f>ROUND(K299*L299,2)</f>
        <v>3726</v>
      </c>
    </row>
    <row r="300" spans="1:13" ht="23.25" customHeight="1" x14ac:dyDescent="0.25">
      <c r="A300" s="15"/>
      <c r="B300" s="15"/>
      <c r="C300" s="15"/>
      <c r="D300" s="18" t="s">
        <v>470</v>
      </c>
      <c r="E300" s="15"/>
      <c r="F300" s="15"/>
      <c r="G300" s="15"/>
      <c r="H300" s="15"/>
      <c r="I300" s="15"/>
      <c r="J300" s="15"/>
      <c r="K300" s="15"/>
      <c r="L300" s="15"/>
      <c r="M300" s="15"/>
    </row>
    <row r="301" spans="1:13" x14ac:dyDescent="0.25">
      <c r="A301" s="13" t="s">
        <v>471</v>
      </c>
      <c r="B301" s="13" t="s">
        <v>18</v>
      </c>
      <c r="C301" s="13" t="s">
        <v>472</v>
      </c>
      <c r="D301" s="14" t="s">
        <v>473</v>
      </c>
      <c r="E301" s="15"/>
      <c r="F301" s="15"/>
      <c r="G301" s="15"/>
      <c r="H301" s="15"/>
      <c r="I301" s="15"/>
      <c r="J301" s="15"/>
      <c r="K301" s="16">
        <v>6</v>
      </c>
      <c r="L301" s="16">
        <v>114.1</v>
      </c>
      <c r="M301" s="17">
        <f>ROUND(K301*L301,2)</f>
        <v>684.6</v>
      </c>
    </row>
    <row r="302" spans="1:13" ht="23.25" customHeight="1" x14ac:dyDescent="0.25">
      <c r="A302" s="15"/>
      <c r="B302" s="15"/>
      <c r="C302" s="15"/>
      <c r="D302" s="18" t="s">
        <v>474</v>
      </c>
      <c r="E302" s="15"/>
      <c r="F302" s="15"/>
      <c r="G302" s="15"/>
      <c r="H302" s="15"/>
      <c r="I302" s="15"/>
      <c r="J302" s="15"/>
      <c r="K302" s="15"/>
      <c r="L302" s="15"/>
      <c r="M302" s="15"/>
    </row>
    <row r="303" spans="1:13" x14ac:dyDescent="0.25">
      <c r="A303" s="13" t="s">
        <v>475</v>
      </c>
      <c r="B303" s="13" t="s">
        <v>18</v>
      </c>
      <c r="C303" s="13" t="s">
        <v>57</v>
      </c>
      <c r="D303" s="14" t="s">
        <v>476</v>
      </c>
      <c r="E303" s="15"/>
      <c r="F303" s="15"/>
      <c r="G303" s="15"/>
      <c r="H303" s="15"/>
      <c r="I303" s="15"/>
      <c r="J303" s="15"/>
      <c r="K303" s="16">
        <v>1</v>
      </c>
      <c r="L303" s="16">
        <v>832.23</v>
      </c>
      <c r="M303" s="17">
        <f>ROUND(K303*L303,2)</f>
        <v>832.23</v>
      </c>
    </row>
    <row r="304" spans="1:13" x14ac:dyDescent="0.25">
      <c r="A304" s="15"/>
      <c r="B304" s="15"/>
      <c r="C304" s="15"/>
      <c r="D304" s="18"/>
      <c r="E304" s="15"/>
      <c r="F304" s="15"/>
      <c r="G304" s="15"/>
      <c r="H304" s="15"/>
      <c r="I304" s="15"/>
      <c r="J304" s="19" t="s">
        <v>477</v>
      </c>
      <c r="K304" s="20">
        <v>1</v>
      </c>
      <c r="L304" s="12">
        <f>M295+M297+M299+M301+M303</f>
        <v>34718.700000000004</v>
      </c>
      <c r="M304" s="12">
        <f>ROUND(L304*K304,2)</f>
        <v>34718.699999999997</v>
      </c>
    </row>
    <row r="305" spans="1:13" ht="0.75" customHeight="1" x14ac:dyDescent="0.25">
      <c r="A305" s="21"/>
      <c r="B305" s="21"/>
      <c r="C305" s="21"/>
      <c r="D305" s="22"/>
      <c r="E305" s="21"/>
      <c r="F305" s="21"/>
      <c r="G305" s="21"/>
      <c r="H305" s="21"/>
      <c r="I305" s="21"/>
      <c r="J305" s="21"/>
      <c r="K305" s="21"/>
      <c r="L305" s="21"/>
      <c r="M305" s="21"/>
    </row>
    <row r="306" spans="1:13" x14ac:dyDescent="0.25">
      <c r="A306" s="15"/>
      <c r="B306" s="15"/>
      <c r="C306" s="15"/>
      <c r="D306" s="18"/>
      <c r="E306" s="15"/>
      <c r="F306" s="15"/>
      <c r="G306" s="15"/>
      <c r="H306" s="15"/>
      <c r="I306" s="15"/>
      <c r="J306" s="19" t="s">
        <v>478</v>
      </c>
      <c r="K306" s="20">
        <v>1</v>
      </c>
      <c r="L306" s="12">
        <f>M36+M52+M75+M106+M133+M181+M207+M212+M220+M233+M249+M260+M268+M292+M304</f>
        <v>210682.18</v>
      </c>
      <c r="M306" s="12">
        <f>ROUND(L306*K306,2)</f>
        <v>210682.18</v>
      </c>
    </row>
    <row r="307" spans="1:13" x14ac:dyDescent="0.25">
      <c r="A307" s="15"/>
      <c r="B307" s="15"/>
      <c r="C307" s="15"/>
      <c r="D307" s="18"/>
      <c r="E307" s="15"/>
      <c r="F307" s="15"/>
      <c r="G307" s="15"/>
      <c r="H307" s="15"/>
      <c r="I307" s="15"/>
      <c r="J307" s="15"/>
      <c r="K307" s="15"/>
      <c r="L307" s="15"/>
      <c r="M307" s="15"/>
    </row>
  </sheetData>
  <dataValidations count="1">
    <dataValidation type="list" allowBlank="1" showInputMessage="1" showErrorMessage="1" sqref="B4:B307" xr:uid="{00000000-0002-0000-0000-000000000000}">
      <formula1>"Capítulo,Partida,Mano de obra,Maquinaria,Material,Otros,"</formula1>
      <formula2>0</formula2>
    </dataValidation>
  </dataValidations>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Full1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Oriol Caire</dc:creator>
  <dc:description/>
  <cp:lastModifiedBy>Presupuestos Biloba</cp:lastModifiedBy>
  <cp:revision>1</cp:revision>
  <cp:lastPrinted>2026-08-06T11:22:24Z</cp:lastPrinted>
  <dcterms:created xsi:type="dcterms:W3CDTF">2026-08-05T15:42:07Z</dcterms:created>
  <dcterms:modified xsi:type="dcterms:W3CDTF">2026-08-06T11:39:27Z</dcterms:modified>
  <dc:language>es-ES</dc:language>
</cp:coreProperties>
</file>