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reactivaimplantaciones-my.sharepoint.com/personal/admin_reactivaimplantaciones_onmicrosoft_com/Documents/Reactiva/ON VENTAS/Club Pilates/109_02 CLUB PILATES MALAGA TEATINOS/"/>
    </mc:Choice>
  </mc:AlternateContent>
  <xr:revisionPtr revIDLastSave="0" documentId="8_{29441CBD-6618-4E34-93E8-82C112F97413}" xr6:coauthVersionLast="47" xr6:coauthVersionMax="47" xr10:uidLastSave="{00000000-0000-0000-0000-000000000000}"/>
  <bookViews>
    <workbookView xWindow="1890" yWindow="1800" windowWidth="21600" windowHeight="11295" xr2:uid="{33E2E093-F864-49E6-803F-FEFE72A7E16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84" i="1" l="1"/>
  <c r="F99" i="1"/>
  <c r="G420" i="1"/>
  <c r="G424" i="1"/>
  <c r="E420" i="1"/>
  <c r="F420" i="1"/>
  <c r="F424" i="1"/>
  <c r="G422" i="1"/>
  <c r="G414" i="1"/>
  <c r="G418" i="1"/>
  <c r="E414" i="1"/>
  <c r="F414" i="1"/>
  <c r="F418" i="1"/>
  <c r="G416" i="1"/>
  <c r="G409" i="1"/>
  <c r="G412" i="1"/>
  <c r="E409" i="1"/>
  <c r="F409" i="1"/>
  <c r="F412" i="1"/>
  <c r="G410" i="1"/>
  <c r="G402" i="1"/>
  <c r="G407" i="1"/>
  <c r="E402" i="1"/>
  <c r="F402" i="1"/>
  <c r="F407" i="1"/>
  <c r="G405" i="1"/>
  <c r="G403" i="1"/>
  <c r="G393" i="1"/>
  <c r="G400" i="1"/>
  <c r="E393" i="1"/>
  <c r="F393" i="1"/>
  <c r="F400" i="1"/>
  <c r="G398" i="1"/>
  <c r="G396" i="1"/>
  <c r="G394" i="1"/>
  <c r="G386" i="1"/>
  <c r="G391" i="1"/>
  <c r="E386" i="1"/>
  <c r="F386" i="1"/>
  <c r="F391" i="1"/>
  <c r="G389" i="1"/>
  <c r="G387" i="1"/>
  <c r="E350" i="1"/>
  <c r="G382" i="1"/>
  <c r="G380" i="1"/>
  <c r="G378" i="1"/>
  <c r="G376" i="1"/>
  <c r="G374" i="1"/>
  <c r="G373" i="1"/>
  <c r="G371" i="1"/>
  <c r="G369" i="1"/>
  <c r="G367" i="1"/>
  <c r="G365" i="1"/>
  <c r="G363" i="1"/>
  <c r="G361" i="1"/>
  <c r="G359" i="1"/>
  <c r="G357" i="1"/>
  <c r="G355" i="1"/>
  <c r="G353" i="1"/>
  <c r="G351" i="1"/>
  <c r="G333" i="1"/>
  <c r="G348" i="1"/>
  <c r="E333" i="1"/>
  <c r="F333" i="1"/>
  <c r="F348" i="1"/>
  <c r="G347" i="1"/>
  <c r="G346" i="1"/>
  <c r="G344" i="1"/>
  <c r="G342" i="1"/>
  <c r="G340" i="1"/>
  <c r="G338" i="1"/>
  <c r="G336" i="1"/>
  <c r="G334" i="1"/>
  <c r="G314" i="1"/>
  <c r="G331" i="1"/>
  <c r="E314" i="1"/>
  <c r="F314" i="1"/>
  <c r="F331" i="1"/>
  <c r="G329" i="1"/>
  <c r="G327" i="1"/>
  <c r="G325" i="1"/>
  <c r="G323" i="1"/>
  <c r="G321" i="1"/>
  <c r="G319" i="1"/>
  <c r="G317" i="1"/>
  <c r="G315" i="1"/>
  <c r="G295" i="1"/>
  <c r="G312" i="1"/>
  <c r="E295" i="1"/>
  <c r="F295" i="1"/>
  <c r="F312" i="1"/>
  <c r="G305" i="1"/>
  <c r="G310" i="1"/>
  <c r="E305" i="1"/>
  <c r="F305" i="1"/>
  <c r="F310" i="1"/>
  <c r="G308" i="1"/>
  <c r="G306" i="1"/>
  <c r="G296" i="1"/>
  <c r="G303" i="1"/>
  <c r="E296" i="1"/>
  <c r="F296" i="1"/>
  <c r="F303" i="1"/>
  <c r="G301" i="1"/>
  <c r="G299" i="1"/>
  <c r="G297" i="1"/>
  <c r="G173" i="1"/>
  <c r="G293" i="1"/>
  <c r="E173" i="1"/>
  <c r="F173" i="1"/>
  <c r="F293" i="1"/>
  <c r="G274" i="1"/>
  <c r="G291" i="1"/>
  <c r="E274" i="1"/>
  <c r="F274" i="1"/>
  <c r="F291" i="1"/>
  <c r="G284" i="1"/>
  <c r="G289" i="1"/>
  <c r="E284" i="1"/>
  <c r="F284" i="1"/>
  <c r="F289" i="1"/>
  <c r="G287" i="1"/>
  <c r="G285" i="1"/>
  <c r="G275" i="1"/>
  <c r="G282" i="1"/>
  <c r="E275" i="1"/>
  <c r="F275" i="1"/>
  <c r="F282" i="1"/>
  <c r="G280" i="1"/>
  <c r="G278" i="1"/>
  <c r="G276" i="1"/>
  <c r="G174" i="1"/>
  <c r="G272" i="1"/>
  <c r="E174" i="1"/>
  <c r="F174" i="1"/>
  <c r="F272" i="1"/>
  <c r="G267" i="1"/>
  <c r="G270" i="1"/>
  <c r="E267" i="1"/>
  <c r="F267" i="1"/>
  <c r="F270" i="1"/>
  <c r="G268" i="1"/>
  <c r="G260" i="1"/>
  <c r="G265" i="1"/>
  <c r="E260" i="1"/>
  <c r="F260" i="1"/>
  <c r="F265" i="1"/>
  <c r="G263" i="1"/>
  <c r="G261" i="1"/>
  <c r="G255" i="1"/>
  <c r="G258" i="1"/>
  <c r="E255" i="1"/>
  <c r="F255" i="1"/>
  <c r="F258" i="1"/>
  <c r="G256" i="1"/>
  <c r="G238" i="1"/>
  <c r="G253" i="1"/>
  <c r="E238" i="1"/>
  <c r="F238" i="1"/>
  <c r="F253" i="1"/>
  <c r="G251" i="1"/>
  <c r="G249" i="1"/>
  <c r="G247" i="1"/>
  <c r="G245" i="1"/>
  <c r="G243" i="1"/>
  <c r="G241" i="1"/>
  <c r="G239" i="1"/>
  <c r="G211" i="1"/>
  <c r="G236" i="1"/>
  <c r="E211" i="1"/>
  <c r="F211" i="1"/>
  <c r="F236" i="1"/>
  <c r="G234" i="1"/>
  <c r="G232" i="1"/>
  <c r="G230" i="1"/>
  <c r="G228" i="1"/>
  <c r="G226" i="1"/>
  <c r="G224" i="1"/>
  <c r="G222" i="1"/>
  <c r="G220" i="1"/>
  <c r="G218" i="1"/>
  <c r="G216" i="1"/>
  <c r="G214" i="1"/>
  <c r="G212" i="1"/>
  <c r="G200" i="1"/>
  <c r="G209" i="1"/>
  <c r="E200" i="1"/>
  <c r="F200" i="1"/>
  <c r="F209" i="1"/>
  <c r="G207" i="1"/>
  <c r="G205" i="1"/>
  <c r="G203" i="1"/>
  <c r="G201" i="1"/>
  <c r="G191" i="1"/>
  <c r="G198" i="1"/>
  <c r="E191" i="1"/>
  <c r="F191" i="1"/>
  <c r="F198" i="1"/>
  <c r="G196" i="1"/>
  <c r="G194" i="1"/>
  <c r="G192" i="1"/>
  <c r="G186" i="1"/>
  <c r="G189" i="1"/>
  <c r="E186" i="1"/>
  <c r="F186" i="1"/>
  <c r="F189" i="1"/>
  <c r="G187" i="1"/>
  <c r="G181" i="1"/>
  <c r="G184" i="1"/>
  <c r="E181" i="1"/>
  <c r="F181" i="1"/>
  <c r="F184" i="1"/>
  <c r="G182" i="1"/>
  <c r="G175" i="1"/>
  <c r="G179" i="1"/>
  <c r="E175" i="1"/>
  <c r="F175" i="1"/>
  <c r="F179" i="1"/>
  <c r="G177" i="1"/>
  <c r="G123" i="1"/>
  <c r="G171" i="1"/>
  <c r="E123" i="1"/>
  <c r="F123" i="1"/>
  <c r="F171" i="1"/>
  <c r="G169" i="1"/>
  <c r="G168" i="1"/>
  <c r="G166" i="1"/>
  <c r="G164" i="1"/>
  <c r="G162" i="1"/>
  <c r="G160" i="1"/>
  <c r="G158" i="1"/>
  <c r="G156" i="1"/>
  <c r="G154" i="1"/>
  <c r="G152" i="1"/>
  <c r="G150" i="1"/>
  <c r="G148" i="1"/>
  <c r="G146" i="1"/>
  <c r="G144" i="1"/>
  <c r="G142" i="1"/>
  <c r="G140" i="1"/>
  <c r="G138" i="1"/>
  <c r="G136" i="1"/>
  <c r="G134" i="1"/>
  <c r="G132" i="1"/>
  <c r="G130" i="1"/>
  <c r="G128" i="1"/>
  <c r="G126" i="1"/>
  <c r="G124" i="1"/>
  <c r="G112" i="1"/>
  <c r="G121" i="1"/>
  <c r="E112" i="1"/>
  <c r="F112" i="1"/>
  <c r="F121" i="1"/>
  <c r="G119" i="1"/>
  <c r="G117" i="1"/>
  <c r="G115" i="1"/>
  <c r="G113" i="1"/>
  <c r="G101" i="1"/>
  <c r="G110" i="1"/>
  <c r="E101" i="1"/>
  <c r="F101" i="1"/>
  <c r="F110" i="1"/>
  <c r="G108" i="1"/>
  <c r="G106" i="1"/>
  <c r="G104" i="1"/>
  <c r="G102" i="1"/>
  <c r="E81" i="1"/>
  <c r="G97" i="1"/>
  <c r="G95" i="1"/>
  <c r="G93" i="1"/>
  <c r="G91" i="1"/>
  <c r="G89" i="1"/>
  <c r="G87" i="1"/>
  <c r="G86" i="1"/>
  <c r="G84" i="1"/>
  <c r="G82" i="1"/>
  <c r="G68" i="1"/>
  <c r="G79" i="1"/>
  <c r="E68" i="1"/>
  <c r="F68" i="1"/>
  <c r="F79" i="1"/>
  <c r="G77" i="1"/>
  <c r="G75" i="1"/>
  <c r="G73" i="1"/>
  <c r="G71" i="1"/>
  <c r="G69" i="1"/>
  <c r="G53" i="1"/>
  <c r="G66" i="1"/>
  <c r="E53" i="1"/>
  <c r="F53" i="1"/>
  <c r="F66" i="1"/>
  <c r="G64" i="1"/>
  <c r="G62" i="1"/>
  <c r="G60" i="1"/>
  <c r="G58" i="1"/>
  <c r="G56" i="1"/>
  <c r="G54" i="1"/>
  <c r="G34" i="1"/>
  <c r="G51" i="1"/>
  <c r="E34" i="1"/>
  <c r="F34" i="1"/>
  <c r="F51" i="1"/>
  <c r="G49" i="1"/>
  <c r="G47" i="1"/>
  <c r="G45" i="1"/>
  <c r="G43" i="1"/>
  <c r="G41" i="1"/>
  <c r="G39" i="1"/>
  <c r="G37" i="1"/>
  <c r="G35" i="1"/>
  <c r="G17" i="1"/>
  <c r="G32" i="1"/>
  <c r="E17" i="1"/>
  <c r="F17" i="1"/>
  <c r="F32" i="1"/>
  <c r="G30" i="1"/>
  <c r="G28" i="1"/>
  <c r="G26" i="1"/>
  <c r="G24" i="1"/>
  <c r="G22" i="1"/>
  <c r="G20" i="1"/>
  <c r="G18" i="1"/>
  <c r="G4" i="1"/>
  <c r="G15" i="1"/>
  <c r="E4" i="1"/>
  <c r="F4" i="1"/>
  <c r="F15" i="1"/>
  <c r="G13" i="1"/>
  <c r="G11" i="1"/>
  <c r="G9" i="1"/>
  <c r="G7" i="1"/>
  <c r="G5" i="1"/>
  <c r="F350" i="1" l="1"/>
  <c r="G384" i="1"/>
  <c r="G350" i="1" s="1"/>
  <c r="G99" i="1"/>
  <c r="F81" i="1"/>
  <c r="F426" i="1" l="1"/>
  <c r="G426" i="1" s="1"/>
  <c r="G81" i="1"/>
</calcChain>
</file>

<file path=xl/sharedStrings.xml><?xml version="1.0" encoding="utf-8"?>
<sst xmlns="http://schemas.openxmlformats.org/spreadsheetml/2006/main" count="978" uniqueCount="582">
  <si>
    <t>CLUB PILATES Teatinos . Málaga</t>
  </si>
  <si>
    <t>Presupuesto</t>
  </si>
  <si>
    <t>Código</t>
  </si>
  <si>
    <t>Resumen</t>
  </si>
  <si>
    <t>ImpPres</t>
  </si>
  <si>
    <t>Nat</t>
  </si>
  <si>
    <t>Ud</t>
  </si>
  <si>
    <t>CanPres</t>
  </si>
  <si>
    <t>PrPres</t>
  </si>
  <si>
    <t xml:space="preserve">01           </t>
  </si>
  <si>
    <t>TRABAJOS PREVIOS</t>
  </si>
  <si>
    <t>Capítulo</t>
  </si>
  <si>
    <t/>
  </si>
  <si>
    <t xml:space="preserve">01.02        </t>
  </si>
  <si>
    <t>DESMONTAJE DE CARPINTERIA METALICA</t>
  </si>
  <si>
    <t>Partida</t>
  </si>
  <si>
    <t>M2</t>
  </si>
  <si>
    <t>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t>
  </si>
  <si>
    <t xml:space="preserve">01.06        </t>
  </si>
  <si>
    <t>DEMOLICIÓN DE TABIQUERÍA</t>
  </si>
  <si>
    <t>m2</t>
  </si>
  <si>
    <t>M2. Demolición de tabiques de ladrillo y/o pladur, por medios manuales, incluso limpieza y retirada de escombros con carga al contenedor, sin transporte al vertedero y con parte proporcional de medios auxiliares. Medición de superficie realmente ejecutada.</t>
  </si>
  <si>
    <t xml:space="preserve">01.15        </t>
  </si>
  <si>
    <t>CONTENEDORES 6 M3</t>
  </si>
  <si>
    <t>UD</t>
  </si>
  <si>
    <t>Ud. Contenedor al servicio de la obra, incluso transporte, retirada y tasas de vertido e impuestos de la CM. Gestión del certificado de residuos.</t>
  </si>
  <si>
    <t xml:space="preserve">01.51        </t>
  </si>
  <si>
    <t>REUBICACIÓN PUERTA  ACCESO METÁLICA</t>
  </si>
  <si>
    <t>ud</t>
  </si>
  <si>
    <t xml:space="preserve">Ud. Reubicación de puerta de acceso de chapa existente a sector de acceso definitivo de local, incl cerramiento de paso original, hasta instalación de carpintería definitiva.
</t>
  </si>
  <si>
    <t xml:space="preserve">01.52        </t>
  </si>
  <si>
    <t>PERFORACIÓN FORJADO PASO SANEAMIENTO</t>
  </si>
  <si>
    <t>ud. Perforación por vía seca en forjado de hormigón macizo, de 132 mm de diámetro, hasta una profundidad máxima de 35 cm, realizada con perforadora con corona diamantada, para el paso de instalaciones. A confirmar número de pasos en local.</t>
  </si>
  <si>
    <t>01</t>
  </si>
  <si>
    <t xml:space="preserve">02           </t>
  </si>
  <si>
    <t>ALBAÑILERÍA</t>
  </si>
  <si>
    <t xml:space="preserve">02.03        </t>
  </si>
  <si>
    <t>BASE DE PAVIMENTO CON MORTERO AUTONIVELANTE</t>
  </si>
  <si>
    <t>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t>
  </si>
  <si>
    <t xml:space="preserve">02.04        </t>
  </si>
  <si>
    <t>AYUDA ALBAÑILERIA INST.RED EVACUACION LOCAL</t>
  </si>
  <si>
    <t>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</si>
  <si>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 xml:space="preserve">02.05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</si>
  <si>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</si>
  <si>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</si>
  <si>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 xml:space="preserve">02.06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</si>
  <si>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</si>
  <si>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</si>
  <si>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 xml:space="preserve">02.07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</si>
  <si>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</si>
  <si>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</si>
  <si>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 xml:space="preserve">02.08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</si>
  <si>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</si>
  <si>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</si>
  <si>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 xml:space="preserve">02.09        </t>
  </si>
  <si>
    <t>FACHADA DE UNA HOJA DE FABBRICA DE LADRILLO PARA REVESTIR</t>
  </si>
  <si>
    <t>Fachada de una hoja, de 11,5 cm de espesor, de fábrica de ladrillo cerámico perforado (panal), para revestir, 24x11,5x9 cm, con juntas horizontales y verticales de 10 mm de espesor, recibida con mortero de cemento industrial, color gris, M-5, suministrado a granel. Dintel metáico existente en local.</t>
  </si>
  <si>
    <t>02</t>
  </si>
  <si>
    <t xml:space="preserve">03           </t>
  </si>
  <si>
    <t>TABIQUERIA DE PLADUR Y REFUERZOS PARAMENTOS VERTICALES</t>
  </si>
  <si>
    <t xml:space="preserve">03.01.1      </t>
  </si>
  <si>
    <t>TAB-01_TAB.MULT.(2x15+2x70+2x15) e=130mm./400 + Aisl. + lámina</t>
  </si>
  <si>
    <t xml:space="preserve">Tabique múltiple autoportante formado por doble montantes separados 400 mm. con disposición reforzada "H" y canales de perfiles de chapa de acero galvanizado de 70 mm., atornillado por cada cara con dos placas de 15 mm. de espesor y lámina viscoelástica (ruido aéreo), con un ancho total de 130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NOTA: En zona húmeda (aseos) la placa externa será del tipo Hidrófuga (10% de medición).
</t>
  </si>
  <si>
    <t xml:space="preserve">03.02.1      </t>
  </si>
  <si>
    <t>TAB-04_TRASDOS.AUTOPORT.e=100mm./400(2x15+2x70) + Aisl. + lámina</t>
  </si>
  <si>
    <t xml:space="preserve">Trasdosado autoportante formado por doble montante separado 400 mm. con disposición reforzada "H" y canales de perfiles de chapa de acero galvanizado de 70 mm., atornillado por la cara externa dos placas de yeso laminado de 15 mm. de espesor y lámina viscoelástica (ruido aéreo), con un ancho total de 100 mm., con aislamiento manta+Kraft 50 mm.resistencia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1 m2. NOTA: En zona húmeda (baños y cocina) la placa externa será del tipo Hidrófuga (13% de medición).
</t>
  </si>
  <si>
    <t xml:space="preserve">03.02.2      </t>
  </si>
  <si>
    <t>TAB-06_TRASDOS. e= 61mm/400 (15+2x48) + Aisl.</t>
  </si>
  <si>
    <t xml:space="preserve">Trasdosado autoportante formado por montantes separados 400 mm. con disposición reforzada "H" y canales de perfiles de chapa de acero galvanizado de 46 mm., atornillado e 1 cara una placas de 15 mm. de espesor con un ancho total de 61 mm., con aislamiento manta+Kraft 50 mm. resistencia térmica 1,3 m²K/W, conductividad térmica 0,038 W/(mK), Euroclase A1 de reacción al fuego según UNE-EN 13501-1,  I/p.p. de tratamiento de huecos, paso de instalaciones, tornillería, pastas de agarre y juntas, cintas para juntas, anclajes para suelo y techo, limpieza y medios auxiliares. Totalmente terminado y listo para imprimar y pintar o decorar. Según NTE-PTP, UNE 102040 IN  y ATEDY. Medido deduciendo los huecos de superficie mayor de 2 m2.
</t>
  </si>
  <si>
    <t xml:space="preserve">03.02.3      </t>
  </si>
  <si>
    <t>TAB-07_TRASDOS. PILARES</t>
  </si>
  <si>
    <t>Trasdosado directo de placas de yeso laminado con aislamiento incorporado. Sistema "PLADUR" o similar, de 55 mm de espesor total, con nivel de calidad del acabado Q2, formado por panel transformado Enairgy Standard Isopop+ o similar (EPS 15 kg/m³ de densidad; UNE-EN 1395015) con aislamiento acústico de 13+40 mm de espesor, recibido directamente sobre el paramento vertical con mortero adhesivo Enairgy MA o similar. Incluso pasta de secado en polvo, cinta microperforada de papel. El precio incluye la resolución de encuentros y puntos singulares. Totalmente instalado listo para su acabado.</t>
  </si>
  <si>
    <t xml:space="preserve">03.03.1      </t>
  </si>
  <si>
    <t>TAB 01-04_PERFILERIA  SUPERIOR (2x70) /400</t>
  </si>
  <si>
    <t xml:space="preserve">ZONA superior de tabique y trasdosado sin placa ni aislamiento, formado por doble montantes separados 400 mm. con disposición reforzada "H" y canal superior de perfiles de chapa de acero galvanizado de 70 mm.,  I/p.p. de tratamiento de huecos, paso de instalaciones, tornillería, anclajes para suelo y techo, limpieza y medios auxiliares. Totalmente terminado. Según NTE-PTP, UNE 102040 IN  y ATEDY. Medido deduciendo los huecos de superficie mayor de 2 m2.
</t>
  </si>
  <si>
    <t xml:space="preserve">03.04        </t>
  </si>
  <si>
    <t>TRASDOSADO ESPECIAL REFORZADO ZONA REFORMERS</t>
  </si>
  <si>
    <t xml:space="preserve">Trasdosado autoportante de sistema de paneles de yeso laminado (PYL), formado por una estructura de acero galvanizado, de canales horizontales de 70 mm de ancho y montantes verticales (según UNE-EN 14195:2015), con una modulación reforzada "H"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</si>
  <si>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 xml:space="preserve">03.05.1      </t>
  </si>
  <si>
    <t>REFUERZO VERTICAL/HORIZONTAL TABLERO TRASDOSADO DE PLADUR</t>
  </si>
  <si>
    <t xml:space="preserve">Refuerzo panelado pared en tablero de encofrar 200x3cm entre perfilería pladur horizontal en una altura de 60 cm detrás del tablero melamina EGGER visto y detrás del TRX entre perfilería pladur vertical con una altura de 3,70m. i/p.p. de medios auxiliares
</t>
  </si>
  <si>
    <t xml:space="preserve">03.06        </t>
  </si>
  <si>
    <t>REFUERZOS PARA COLGAR</t>
  </si>
  <si>
    <t>Ud. Refuerzo con tableros de DM para estanterías, accesorios, etc.</t>
  </si>
  <si>
    <t>03</t>
  </si>
  <si>
    <t xml:space="preserve">04           </t>
  </si>
  <si>
    <t>FALSOS TECHOS</t>
  </si>
  <si>
    <t xml:space="preserve">04.01        </t>
  </si>
  <si>
    <t>FALSO TECHO CONTINUO DE CARTÓN-YESO ST</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</si>
  <si>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t>
  </si>
  <si>
    <t xml:space="preserve">04.02        </t>
  </si>
  <si>
    <t>FALSO TECHO CONTINUO DE CARTÓN-YESO WF</t>
  </si>
  <si>
    <t>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t>
  </si>
  <si>
    <t xml:space="preserve">04.03        </t>
  </si>
  <si>
    <t>FORMACION DE FOSA O CANDILEJA</t>
  </si>
  <si>
    <t>m</t>
  </si>
  <si>
    <t>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t>
  </si>
  <si>
    <t xml:space="preserve">04.05        </t>
  </si>
  <si>
    <t>Trampilla 60x60</t>
  </si>
  <si>
    <t xml:space="preserve">Ud Trampilla de registro gama Básica, Plus 2x12,5, sistema E102.b "KNAUF" o similar, de 600x600 mm, formada por marco de aluminio y puerta de placa de yeso laminado (2 impregnada (H1), de 12,5 mm de espesor cada placa), para falso techo continuo de placas de yeso laminado. Incluso accesorios de montaje. Totalmente instalada.
</t>
  </si>
  <si>
    <t xml:space="preserve">04.06        </t>
  </si>
  <si>
    <t>Trampilla 60x90</t>
  </si>
  <si>
    <t xml:space="preserve">Ud Trampilla de registro gama Básica, de 600x900 mm, formada por marco de aluminio y puerta de placa de yeso laminado (2 impregnada (H1), de 12,5 mm de espesor cada placa), para falso techo continuo de placas de yeso laminado. Incluso accesorios de montaje. Totalmente instalada.
</t>
  </si>
  <si>
    <t xml:space="preserve">04.07        </t>
  </si>
  <si>
    <t>Trampilla 40x40</t>
  </si>
  <si>
    <t>Trampilla de registro gama Básica, Basic 12,5, sistema E102.a "KNAUF", de 400x400 mm, formada por marco de aluminio y puerta de placa de yeso laminado (1 impregnada (H1), de 12,5 mm de espesor), para falso techo continuo de placas de yeso laminado. Incluso accesorios de montaje. Totalmente instalada</t>
  </si>
  <si>
    <t>04</t>
  </si>
  <si>
    <t xml:space="preserve">05           </t>
  </si>
  <si>
    <t>REVESTIMIENTOS Y ACABADOS</t>
  </si>
  <si>
    <t xml:space="preserve">05.01        </t>
  </si>
  <si>
    <t>PASTA NIVELADORA 2-3 mm</t>
  </si>
  <si>
    <t>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t>
  </si>
  <si>
    <t xml:space="preserve">05.02.1      </t>
  </si>
  <si>
    <t>Rodapie PVC 100 mm blanco GERFLOR</t>
  </si>
  <si>
    <t xml:space="preserve">Rodapié semirrígido de PVC GERFLOR, modelo VINAFLEX ref 0822 White, de 100 mm de altura. Colocación en obra: con adhesivo. Totalmente instalado, incl cortes.
Nota: No presupuestar, partida suministrada y ejecutada por proveedor externo.
</t>
  </si>
  <si>
    <t xml:space="preserve">05.03.2      </t>
  </si>
  <si>
    <t>PAV01_PVC marca GERFLOR</t>
  </si>
  <si>
    <t>m2. Pavimento PVC marca GERFLOR modelo CREATION 55 LOOSELAY ref 0347 BALLERINA  medidas 1220x 229mm/4,5mm de espesor/ 0,55 mm de capa de uso, clase 32-42 para uso comercial; reducción del ruido de impactos 7 dB, según UNE-EN ISO 717-2; Euroclase Bfl-s1 de reacción al fuego, según UNE-EN 13501-1 Colocación en obra: mediante adhesivo, sobre capa fina de nivelación.
Nota: No presupuestar, partida suministrada y ejecutada por proveedor externo</t>
  </si>
  <si>
    <t xml:space="preserve">05.04        </t>
  </si>
  <si>
    <t>ALI-01_REVESTIMIENTO GRES PORCELANICO EN PARAMENTOS VERTICALES</t>
  </si>
  <si>
    <t>Revestimiento interior (ALI-01) con piezas de gran formato de gres porcelánico rectificado, GRIS cemento, de 600x1200x10 mm, gama media,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t>
  </si>
  <si>
    <t xml:space="preserve">05.05        </t>
  </si>
  <si>
    <t>REVESTIMIENTO FACHADA MORTERO CEMENTO</t>
  </si>
  <si>
    <t>m²</t>
  </si>
  <si>
    <t xml:space="preserve">Maestreado fratasado, con mortero M-1:4 de cemento EN 197-1 CEM II/A-P 32,5 R y arena de río de dosificación 1:4 en paramento vertical exterior, reforzado con malla de fibra de vidrio. Medido deduciendo huecos. Superficie totalmente acabada para su posterior pintura o vinilo publicitario.
</t>
  </si>
  <si>
    <t>05</t>
  </si>
  <si>
    <t xml:space="preserve">07           </t>
  </si>
  <si>
    <t>CARPINTERÍA INTERIOR</t>
  </si>
  <si>
    <t xml:space="preserve">07.01        </t>
  </si>
  <si>
    <t>PUERTA CORREDERA 100 DM LACADA</t>
  </si>
  <si>
    <t>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t>
  </si>
  <si>
    <t xml:space="preserve">07.02.1      </t>
  </si>
  <si>
    <t>PUERTA ABATIBLE DM 72.5 LACADA</t>
  </si>
  <si>
    <t>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t>
  </si>
  <si>
    <t xml:space="preserve">07.02.2      </t>
  </si>
  <si>
    <t>PUERTA ABATIBLE DM 62.5 LACADA</t>
  </si>
  <si>
    <t xml:space="preserve">07.03        </t>
  </si>
  <si>
    <t>A1 MOSTRADOR</t>
  </si>
  <si>
    <t xml:space="preserve">Suministro, instalación y montaje de mostrador de atención al público , de 1,90 y 1,80 m de largo 1,10 y 0,95 m. de altura, compuesto por:
Mostrador superior situado a 1,10m de altura, en forma de U, de tablero MDF melamina Roble Kendall EGGER H3171, que oculta luminarias LED para iluminar el frontal visible por el público y la trasera al mostrador de trabajo, incluidas. 
Mostrador de trabajo formado por tableros de MDF forrados de melamina gris ratón EGGER U750 ST9, con recorte para incorporación de elementos exentos (impresoras, reciclador, pantallas...) . Dispondrá de cámara hueca pasacables registrable para acceso y cableado de conexiones eléctricas.
Subestructura formada por rastreles de madera maciza de pino de dimensiones variables según su ubicación. Todo según documentación gráfica de proyecto.
Incluye: Replanteo, elementos de anclaje y eliminación y limpieza del material sobrante. Totalmente montado.
</t>
  </si>
  <si>
    <t xml:space="preserve">07.04        </t>
  </si>
  <si>
    <t>A2 MUEBLE TRAS MOSTRADOR</t>
  </si>
  <si>
    <t xml:space="preserve">Mueble, fabricado en tablero MDF y acabado en melamina gris raton EGGER U750 ST9, de 1,80m, interior 2 estantes, formado por 3 cajones y 3 puertas enrasadas a forro y herrajes formado por  bisagras de cazoleta y tirador plano según proyecto al canto de la puerta y cajonera; incluido materiales transporte y mano de obra. Reacción al fuego C-s2, d0. Todo según documentación gráfica.
Incluye: Ajuste de la hoja, fijación de los herrajes, remates y ajuste final. Totalmente montada y probada por la empresa instaladora mediante las correspondientes pruebas de servicio.
</t>
  </si>
  <si>
    <t xml:space="preserve">07.05        </t>
  </si>
  <si>
    <t>A3 MUEBLE CAFETERA</t>
  </si>
  <si>
    <t xml:space="preserve">Mueble bajo (1000x900x500) y mueble alto (1000x1050x350) con puertas y baldas interiores, fabricado en tablero MDF y acabado en melamina gris raton EGGER U750 ST9, interior de cada mueble con un estante interior, formado por cada uno por 2 puertas enrasadas a forro y herrajes formado por  bisagras de cazoleta y tirador plano según proyecto al canto de la puerta; incluido materiales transporte y mano de obra. Reacción al fuego C-s2, d0. Todo según documentación gráfica. Fondo entre muebles forrado con mismo material de pavimento.
Incluye: Ajuste de la hoja, fijación de los herrajes, remates y ajuste final. Totalmente montada y probada por la empresa instaladora mediante las correspondientes pruebas de servicio.
</t>
  </si>
  <si>
    <t xml:space="preserve">07.06        </t>
  </si>
  <si>
    <t>A4 MUEBLE BANCO y BALDA</t>
  </si>
  <si>
    <t xml:space="preserve">Banco en pladur y forrado en la parte superior con mismo acabado del pavimento, medidas según planos.
Estante con estructura tubular 50x50 sujeta a estructura de pladur en 2 de sus lados, medidas segun planos. Ancho total de 45 cm. Incuido barra de cuelgue.
Fondo vertical de banco revestido en parquet hasta una altura de 1,80m, según planos.
</t>
  </si>
  <si>
    <t xml:space="preserve">07.07        </t>
  </si>
  <si>
    <t>ARMAZON METALICO PARA PUERTA CORREDERA DE MADERA</t>
  </si>
  <si>
    <t>u</t>
  </si>
  <si>
    <t>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t>
  </si>
  <si>
    <t xml:space="preserve">07.08        </t>
  </si>
  <si>
    <t>PANELADO SUPERIOR SALA GRUPAL</t>
  </si>
  <si>
    <t xml:space="preserve">Tablero de melamina EGGER, referencia H3840 ST9 ARCE MANDAL NATURAL 2800x2070, en zona superior Sala Grupal, según planos. 60 cm de altura.
</t>
  </si>
  <si>
    <t>07</t>
  </si>
  <si>
    <t xml:space="preserve">08           </t>
  </si>
  <si>
    <t>CARPINTERÍA EXTERIOR</t>
  </si>
  <si>
    <t xml:space="preserve">08.02.1      </t>
  </si>
  <si>
    <t>CARPINTERÍA FACHADA ALUMINIO MÓDULOS FIJOS</t>
  </si>
  <si>
    <t xml:space="preserve">Carpintería metálica de aluminio de acceso a local comercial, color RAL 7016 Gris Antracita, marca calidad QUALICOAT, con puerta abatible de 90x210cm, y paño fijo según planos, con acristalamiento de seguridad vidrio laminar Stadip Silence de 8+8 mm. o similar (no incluido en el precio), con premarco. Herrajes serán de acero inoxidable AISI 304 y acabado mate, con freno empotrado en el pavimento, tirador mediante una barra de acero inoxidable doble de CBM modelo TCBM-20R02, colocado en vertical, con cerradura electrica y llave (apertura electrica desde mostrador). Se incorpora timbre/portero en estructura de carpintería. Todo según documentación gráfica. Incluye remates laterales, silicona neutra para sellado perimetral de las juntas exterior e interior, entre la carpintería y la obra Totalmente instalada.
</t>
  </si>
  <si>
    <t xml:space="preserve">08.03.1      </t>
  </si>
  <si>
    <t>REJILLA DE LAMAS DE ALUMINIO EN CARPINTERIA</t>
  </si>
  <si>
    <t>Rejilla de aluminio extruido, color RAL 7016 Gris Antracita con lamas horizontales fijas en forma de V, con sujeción mediante tornillos vistos, montada en paño de carpinteria exterior de aliuminio Incluso accesorios de montaje y elementos de fijación.</t>
  </si>
  <si>
    <t xml:space="preserve">08.03.2      </t>
  </si>
  <si>
    <t>FRENTE CHAPA LACADA</t>
  </si>
  <si>
    <t xml:space="preserve">m2. Forrado en chapa metálica de aluminio de 2mm en frente de fachada, color RAL 7016 Gris Antracita, marca calidad QUALICOAT o similar, reforzados por la parte trasera con tubulares de acero galvanizado de 20x20mm. Con un foseado perimetral de 20mm a modo de acabado final. Totalmente instalado.
</t>
  </si>
  <si>
    <t xml:space="preserve">08.04        </t>
  </si>
  <si>
    <t>DINTEL TUBO ACERO</t>
  </si>
  <si>
    <t>m. Dintel en tubo estructural de acero 150x50, incl piezas de apoyo en hormigón o fábrica de ladrillo mediante placas con anclajes químicos, y pintura antioxidante. Totalmente instalado.</t>
  </si>
  <si>
    <t>08</t>
  </si>
  <si>
    <t xml:space="preserve">09           </t>
  </si>
  <si>
    <t>VIDRIERÍA</t>
  </si>
  <si>
    <t xml:space="preserve">09.01        </t>
  </si>
  <si>
    <t>PUERTA ABATIBLE DE VIDRIO TEMPLADO</t>
  </si>
  <si>
    <t xml:space="preserve">Suministro y colocación de puerta interior de vidrio templado transparente de 10 mm de espesor, de 2500x900 mm, sin perfiles, en mampara interior de vidrio transparente, herrajes serán de acero inoxidable AISI 304 y acabado mate, sistema de bisagras superior e inferior TRIVEL con freno empotrado en el pavimento, tirador mediante una barra de acero inoxidable doble de CBM modelo TCBM-20R02, colocado en vertical, sin llave, incluidos los topes anclados al pavimento de AMIG modelo 301 de 20 mm de diámetro. Todo según documentación gráfica
Incluye: Ajuste de la hoja, fijación de los herrajes, remates y ajuste final. Totalmente montada y probada por la empresa instaladora mediante las correspondientes pruebas de servicio </t>
  </si>
  <si>
    <t xml:space="preserve">09.02        </t>
  </si>
  <si>
    <t>DIVISION INTERIOR ACRISTALADA</t>
  </si>
  <si>
    <t>m2. Suministro y colocación de mampara interior de vidrio laminar Stadip Silence de 5+5 mm. o similar, clasificación de prestaciones 2B2, transparente, junta entre vidrios "a testa" con silicona neutra incolora, hasta falso techo o dintel, herrajes serán de acero inoxidable AISI 304 y acabado mate, anclada al pavimento y falso techo con perfil oculto de acero inoxidable tipo U40/U20.
Incluye: Ajuste de la hoja, fijación de los herrajes, remates y ajuste final de mampara. Totalmente montada y probada por la empresa instaladora mediante las correspondientes pruebas de servicio .</t>
  </si>
  <si>
    <t xml:space="preserve">09.03.1      </t>
  </si>
  <si>
    <t>VIDRIO LAMINADO 6+6 MM</t>
  </si>
  <si>
    <t xml:space="preserve">Suministro y colocación de vidrio laminar incoloro de seguridad Stadip Silence o similar, compuesto por dos lunas de 6+6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Medido superficie ejecutada.
</t>
  </si>
  <si>
    <t xml:space="preserve">09.04        </t>
  </si>
  <si>
    <t>ESPEJOS 5mm ACG4</t>
  </si>
  <si>
    <t xml:space="preserve">Suministro y colocación de espejo 5mm ACG4 Green (ecológico) en pared,canteado y pulido, con lámina de seguridad. Instalado pegado.
</t>
  </si>
  <si>
    <t>09</t>
  </si>
  <si>
    <t xml:space="preserve">10           </t>
  </si>
  <si>
    <t>CLIMATIZACIÓN Y VENTILACIÓN</t>
  </si>
  <si>
    <t xml:space="preserve">10.01.01     </t>
  </si>
  <si>
    <t>UD EXT CLIMATIZACION DAIIKIN VRV RXYSA8A - 22,4kW</t>
  </si>
  <si>
    <t xml:space="preserve">Unidad exterior para sistema VRV-5 (Volumen de Refrigerante Variable), para gas R-32, bomba de calor, modelo RXYSA8A "DAIKIN", con temperatura de refrigerante variable para la mejora de la eficiencia estacional, alimentación trifásica (400V/50Hz), potencia frigorífica 22,4 kW (temperatura de bulbo húmedo del aire interior 19°C, temperatura de bulbo seco del aire exterior 35°C), SEER 6,4, rango de funcionamiento de temperatura de bulbo seco del aire exterior en refrigeración desde -5 hasta 46°C, potencia calorífica 25 kW (temperatura de bulbo seco del aire interior 20°C, temperatura de bulbo húmedo del aire exterior 6°C), SCOP 4,4, rango de funcionamiento de temperatura de bulbo seco del aire exterior en calefacción desde -20 hasta 16°C, conectabilidad de hasta 26 unidades interiores con un porcentaje de capacidad mínimo del 50% y máximo del 130%, control mediante microprocesador, compresor swing, con control Inverter, 1430x940x460 mm, peso 144 kg, presión sonora 58,1 dBA, caudal de aire 140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</si>
  <si>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 xml:space="preserve">10.01.02     </t>
  </si>
  <si>
    <t>UD INT CLIMATIZACION DAIKIN FXSA100A CONDUCTOS - 11,2kW</t>
  </si>
  <si>
    <t>Unidad interior de aire acondicionado, para sistema VRV-5 (Volumen de Refrigerante Variable), para gas R-32, de techo sin envolvente, modelo FXSA100A "DAIKIN", alimentación monofásica (230V/50Hz), potencia frigorífica 11,2 kW (temperatura de bulbo seco del aire interior 27°C, temperatura de bulbo húmedo del aire interior 19°C, temperatura de bulbo seco del aire exterior 35°C), potencia calorífica 12,5 kW (temperatura de bulbo seco del aire interior 20°C, temperatura de bulbo seco del aire exterior 7°C), consumo eléctrico en refrigeración 290 W, consumo eléctrico en calefacción 285 W, presión sonora a velocidad alta 36 dBA, caudal de aire a velocidad alta 27 m³/min, de 245x1400x800 mm, peso 47,2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t>
  </si>
  <si>
    <t xml:space="preserve">10.01.03     </t>
  </si>
  <si>
    <t>UD INT CLIMATIZACION DAIKIN FXSA80A CONDUCTOS - 9 kW</t>
  </si>
  <si>
    <t>Unidad interior de aire acondicionado, para sistema VRV-5 (Volumen de Refrigerante Variable), para gas R-32, de techo sin envolvente, modelo FXSA80A "DAIKIN", alimentación monofásica (230V/50Hz), potencia frigorífica 9 kW (temperatura de bulbo seco del aire interior 27°C, temperatura de bulbo húmedo del aire interior 19°C, temperatura de bulbo seco del aire exterior 35°C), potencia calorífica 10 kW (temperatura de bulbo seco del aire interior 20°C, temperatura de bulbo seco del aire exterior 7°C), consumo eléctrico en refrigeración 213 W, consumo eléctrico en calefacción 209 W, presión sonora a velocidad alta 35 dBA, caudal de aire a velocidad alta 19,5 m³/min, de 245x1000x800 mm, peso 36,6 kg, con ventilador con regulación Inverter (la presión estática del ventilador se ajusta automáticamente a la pérdida de carga real en los conductos) y presión estática disponible de 40 a 150 Pa, válvula de expansión electrónica, bomba de drenaje, aspiración de aire trasera o inferior, bloque de terminales F1-F2 para cable de 2 hilos de transmisión y control (bus D-III Net) a unidad exterior, control por microprocesador y filtro de aire de succión. Regulación: control remoto multifunción, modelo Madoka BRC1H52W. Incluso elementos para suspensión del techo.</t>
  </si>
  <si>
    <t xml:space="preserve">10.01.04     </t>
  </si>
  <si>
    <t>UD INT CLIMATIZACION DAIKIN FXZA25A CASSETTE TECHO - 2,8kW</t>
  </si>
  <si>
    <t>Unidad interior de aire acondicionado, para sistema VRV-5 (Volumen de Refrigerante Variable), para gas R-32, de cassette de 4 vías, adaptable a panel modular para techo estándar de 600x600 mm, modelo FXZA25A "DAIKIN", alimentación monofásica (230V/50Hz), potencia frigorífica 2,8 kW (temperatura de bulbo seco del aire interior 27°C, temperatura de bulbo húmedo del aire interior 19°C, temperatura de bulbo seco del aire exterior 35°C), potencia calorífica 3,2 kW (temperatura de bulbo seco del aire interior 20°C, temperatura de bulbo seco del aire exterior 7°C), consumo eléctrico en refrigeración 43 W, consumo eléctrico en calefacción 36 W, presión sonora a velocidad baja 25,5 dBA, caudal de aire a velocidad alta 9 m³/min, de 260x575x575 mm (de perfil bajo), peso 15,5 kg, válvula de expansión electrónica, bomba de drenaje, bloque de terminales F1-F2 para cable de 2 hilos de transmisión y control (bus D-III Net) a unidad exterior, control por microprocesador, orientación vertical automática (distribución uniforme del aire), señal de limpieza de filtro y filtro de aire de succión, con posibilidad de cerrar una o dos vías de impulsión para facilitar la instalación en ángulos y pasillos; panel decorativo para unidad de aire acondicionado de cassette de 4 vías FXZQ-A, modelo BYFQ60C4W. Regulación: control remoto multifunción, modelo Madoka BRC1H52W. Incluso elementos para suspensión del techo.</t>
  </si>
  <si>
    <t xml:space="preserve">10.01.05     </t>
  </si>
  <si>
    <t>CONDUCTO ISOVER CLIMAVER PLUS R</t>
  </si>
  <si>
    <t>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t>
  </si>
  <si>
    <t xml:space="preserve">10.01.06     </t>
  </si>
  <si>
    <t>CONDUCTO CIRCULAR</t>
  </si>
  <si>
    <t>m.</t>
  </si>
  <si>
    <t>Conducto , para distribución de ventilacion y climatización, resistencia al fuego M1 y temperaturas de uso entre -20ºC y 250ºC, i/p.p. de corte, derivaciones, instalación y costes indirectos.</t>
  </si>
  <si>
    <t xml:space="preserve">10.01.07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</si>
  <si>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</si>
  <si>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color RAL 9010,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</si>
  <si>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10.01.08     </t>
  </si>
  <si>
    <t>REJILLA INTERIOR RETORNO CLIMA</t>
  </si>
  <si>
    <t>Rejilla de aluminio extruido, lacado RAL 9010, con lamas horizontales regulables individualmente, dimension indicada por instalador (mínimo 500x150mm), fijación mediante tornillos vistos, montada en conducto metálico rectangular. Incluso accesorios de montaje y elementos de fijación.</t>
  </si>
  <si>
    <t xml:space="preserve">10.01.09     </t>
  </si>
  <si>
    <t>TUBERIA FRIGORÍFICA 3/8" CON AISLAMIENTO</t>
  </si>
  <si>
    <t>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</si>
  <si>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 xml:space="preserve">10.01.10     </t>
  </si>
  <si>
    <t>TUBERIA FRIGORÍFICA 1/2" CON AISLAMIENTO</t>
  </si>
  <si>
    <t>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t>
  </si>
  <si>
    <t xml:space="preserve">10.01.11     </t>
  </si>
  <si>
    <t>TUBERIA FRIGORÍFICA 1/4" CON AISLAMIENTO</t>
  </si>
  <si>
    <t xml:space="preserve">Suministro e instalación de tubería frigorífica de cobre deshidratado de diámetro 1/4",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</si>
  <si>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10.01.12     </t>
  </si>
  <si>
    <t>TUBERIA FRIGORÍFICA 5/8" CON AISLAMIENTO</t>
  </si>
  <si>
    <t xml:space="preserve">Suministro e instalación de tubería frigorífica de cobre deshidratado de diámetro 5/8",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</si>
  <si>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10.01.13     </t>
  </si>
  <si>
    <t>DESAGÜE PVC D=32mm EQUIPO CLIMATIZACIÓN</t>
  </si>
  <si>
    <t>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t>
  </si>
  <si>
    <t xml:space="preserve">10.01.14     </t>
  </si>
  <si>
    <t>INTERCONEXIÓN UNIDADES</t>
  </si>
  <si>
    <t>Cable bus de comunicaciones, de manguera sin apantallar, de 2 hilos, de 1 mm² de sección por hilo, sin polaridad, sobre bandeja tipo rejiband.</t>
  </si>
  <si>
    <t xml:space="preserve">10.01.15     </t>
  </si>
  <si>
    <t>DERIVACIONES JUNTA REFNET</t>
  </si>
  <si>
    <t>Derivación de línea frigorífica formada por conjunto de dos juntas Refnet, una para la línea de líquido y otra para la línea de gas, para sistema VRV-IV (Volumen de Refrigerante Variable).</t>
  </si>
  <si>
    <t xml:space="preserve">10.01.16     </t>
  </si>
  <si>
    <t>TERMOSTATO</t>
  </si>
  <si>
    <t xml:space="preserve">Termostato programador, digital, con comunicación por cable. Totalmente instalado y en funcionamiento.
</t>
  </si>
  <si>
    <t xml:space="preserve">10.01.18     </t>
  </si>
  <si>
    <t>CARGA DE GAS REFRIGERANTE R-32</t>
  </si>
  <si>
    <t>kg</t>
  </si>
  <si>
    <t xml:space="preserve">kg. Carga de la instalación con gas refrigerante R-32.
</t>
  </si>
  <si>
    <t xml:space="preserve">10.02.01     </t>
  </si>
  <si>
    <t>RECUPERADOR DE CALOR 1500 m3/h</t>
  </si>
  <si>
    <t>Recuperador entálpico aire-aire, modelo VAM1500J8 "DAIKIN", eficiencia de recuperación calorífica a velocidad alta 84,8%, caudal de aire a velocidad máxima 1500 m³/h, presión de aire a velocidad máxima 90 Pa, consumo eléctrico a velocidad alta 384 W, dimensiones 731x1172x1354 mm, peso 157 kg, presión sonora a velocidad máxima 42 dBA, alimentación monofásica (230V/50Hz), con conexiones de 350 mm de diámetro, intercambiador de calor de alta eficiencia, prefiltros de aire, ventiladores con motor DC de 3 velocidades, con cambio de modo automático de operación de recuperación a free-cooling y posibilidad de control domótico. Accesorios: dos juegos de filtros de aire. Instalación en falso techo. Incluso elementos para suspensión del techo.</t>
  </si>
  <si>
    <t xml:space="preserve">10.02.02     </t>
  </si>
  <si>
    <t>CONDUCTO ISOVER CLIMAVER PLUS R VENT.</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</si>
  <si>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</si>
  <si>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 xml:space="preserve">10.02.03     </t>
  </si>
  <si>
    <t>REJILLA INTERIOR RETORNO VENT.</t>
  </si>
  <si>
    <t xml:space="preserve">Rejilla de aluminio extruido, lacado RAL 9010, con lamas horizontales regulables individualmente, dimension indicada por instalador (mínimo 500x150mm) fijación mediante tornillos vistos, montada en conducto metálico rectangular. Incluso accesorios de montaje y elementos de fijación.
</t>
  </si>
  <si>
    <t xml:space="preserve">10.02.04     </t>
  </si>
  <si>
    <t>EXTRACTOR VENT.</t>
  </si>
  <si>
    <t>Suministro e instalación de Extractor modelo SILENT-100 CDZ 8W o SIMILAR, formado por ventilador centrífugo, de dos velocidades, potencia máxima de 13 W, caudal de descarga libre 95 m³/h, nivel de presión sonora de 45 dBA, diámetro de salida 100 mm, color blanco, motor para alimentación monofásica a 230 V y 50 Hz de frecuencia, equipado con piloto indicador de acción y compuerta antirretorno. Incluso accesorios y elementos de fijación. Extracción temporizada enclavada con el encendido de la iluminación y/o detector de presencia. Totalmente instalado y en funcionamiento</t>
  </si>
  <si>
    <t xml:space="preserve">10.02.05     </t>
  </si>
  <si>
    <t>CONDUCTO TERMOPLÁSTICO</t>
  </si>
  <si>
    <t xml:space="preserve">Conducto termoplástico ignifugado, para redes de ventilación, rectangular de dimensiones según instalador (mínimo 55x110 mm). Incl piezas de conexion. Totalmente instalado.
</t>
  </si>
  <si>
    <t xml:space="preserve">10.02.06     </t>
  </si>
  <si>
    <t>REJILLA TAE EXTERIOR</t>
  </si>
  <si>
    <t xml:space="preserve">10.03.01     </t>
  </si>
  <si>
    <t>LEGALIZACIÓN CLIMATIZACIÓN Y VENTILACIÓN</t>
  </si>
  <si>
    <t xml:space="preserve">Partida alzada de legalización de instalación, ante organismos públicos pertinentes, para obtención de boletines y correspondientes autorizaciones y licencias. Incluye proyecto visado (en caso de que aplique), de acuerdo a todos los contenidos mínimos exigibles por todos los organismos mencionados, y en base a la documentación y planos AS-BUILT a entregar por parte del adjudicatario. Incluye la firma de técnic@ competente, visados y tasas (en caso de que aplique).
</t>
  </si>
  <si>
    <t>10</t>
  </si>
  <si>
    <t xml:space="preserve">11           </t>
  </si>
  <si>
    <t>ELECTRICIDAD E ILUMINACION</t>
  </si>
  <si>
    <t xml:space="preserve">11.01        </t>
  </si>
  <si>
    <t>Electricidad e Iluminación</t>
  </si>
  <si>
    <t xml:space="preserve">11.01.01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</si>
  <si>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</si>
  <si>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</si>
  <si>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</si>
  <si>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</si>
  <si>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11.01.01</t>
  </si>
  <si>
    <t xml:space="preserve">11.01.02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</si>
  <si>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</si>
  <si>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</si>
  <si>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</si>
  <si>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</si>
  <si>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11.01.02</t>
  </si>
  <si>
    <t xml:space="preserve">11.01.03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</si>
  <si>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</si>
  <si>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</si>
  <si>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</si>
  <si>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Circuitos mínimos a revisar en Obra:
C1 Alumbrado de emergencia
C2a Alumbrado interior
C2b Alumbrado interior
C3 Alumbrado exterior/publicidad
C4 Tomas fuerza 1
C5 Tomas usos varios 1
C6 Tomas usos varios 2
C7 Climatización 1
C8 Climatización 2
C9 Ventilación 1</t>
  </si>
  <si>
    <t>11.01.03</t>
  </si>
  <si>
    <t xml:space="preserve">11.01.04     </t>
  </si>
  <si>
    <t>Canalizaciones</t>
  </si>
  <si>
    <t xml:space="preserve">11.01.04.1   </t>
  </si>
  <si>
    <t>CANALIZACIÓN TUBO FLEXIBLE D=20 mm</t>
  </si>
  <si>
    <t xml:space="preserve">Suministro e instalación de tubo flexible corrugado de poliamida PA 6, de 20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
</t>
  </si>
  <si>
    <t xml:space="preserve">11.01.04.2   </t>
  </si>
  <si>
    <t>CANALIZACIÓN TUBO FLEXIBLE D=25 mm</t>
  </si>
  <si>
    <t>Suministro e intalación de tubo flexible corrugado de poliamida PA 6, de 25 mm de diámetro nominal, aislante y no propagador de la llama, de baja emisión de humos y sin emisión de gases tóxicos ni corrosivos, resistencia al impacto de 2 J, resistencia a compresión de 320 N y una rigidez dieléctrica de 2000 V, montado sobre falso techo o empotrado. Gama LG-PA de PEMSA o similar.
Incluye: Limpieza. Comprobación superficie de soporte. Replanteos previos con aprobación de propiedad o la dirección facultativa. Trabajos a acualquier altura. Todos los materiales, elementos y/o accesorios necesarios para la instalación de la unidad total y correctamente finalizada. Puesta en marcha. Limpieza final, carga de residuos, llevada al punto de reciclaje.</t>
  </si>
  <si>
    <t xml:space="preserve">11.01.04.3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</si>
  <si>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</si>
  <si>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</si>
  <si>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11.01.04</t>
  </si>
  <si>
    <t xml:space="preserve">11.01.05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</si>
  <si>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</si>
  <si>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</si>
  <si>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</si>
  <si>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</si>
  <si>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</si>
  <si>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</si>
  <si>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</si>
  <si>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</si>
  <si>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</si>
  <si>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</si>
  <si>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</si>
  <si>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</si>
  <si>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</si>
  <si>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11.01.05</t>
  </si>
  <si>
    <t xml:space="preserve">11.01.06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</si>
  <si>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</si>
  <si>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</si>
  <si>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</si>
  <si>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</si>
  <si>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</si>
  <si>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</si>
  <si>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</si>
  <si>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</si>
  <si>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</si>
  <si>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</si>
  <si>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</si>
  <si>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</si>
  <si>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</si>
  <si>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</si>
  <si>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</si>
  <si>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</si>
  <si>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</si>
  <si>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</si>
  <si>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</si>
  <si>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E17CEM080N10 </t>
  </si>
  <si>
    <t>PUNTO ALIMENTACIÓN A EQUIPO MONOFÁSICO 3x10 mm2 (AS)</t>
  </si>
  <si>
    <t>Suministro y montaje de punto alimentación a equipo formado por conductores unipolares de cobre aislados RZ1-K (AS) 3x10 mm2, para una tensión nominal de 0,6/1 kV, no propagadores del incendio y con emisión de humos y opacidad reducida, realizado con tubo PVC corrugado reforzado libre de halógenos M40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</si>
  <si>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</si>
  <si>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</si>
  <si>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</si>
  <si>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E17MNB010D   </t>
  </si>
  <si>
    <t>PUNTO LUZ DOBLE BJC IRIS BLANCO</t>
  </si>
  <si>
    <t xml:space="preserve">Suministro y montaje de Punto de luz doble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</si>
  <si>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</si>
  <si>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</si>
  <si>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</si>
  <si>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</si>
  <si>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</si>
  <si>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</si>
  <si>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E17MNB0PL    </t>
  </si>
  <si>
    <t>PULSADOR APERTURA PUERTA BJC IRIS ACERO NEPTUNO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</si>
  <si>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Acero Neptuno.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</si>
  <si>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11.01.06</t>
  </si>
  <si>
    <t xml:space="preserve">11.01.07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</si>
  <si>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</si>
  <si>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</si>
  <si>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</si>
  <si>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</si>
  <si>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</si>
  <si>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</si>
  <si>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</si>
  <si>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E18IDF350MS34</t>
  </si>
  <si>
    <t>FOCO LED FIJO 12W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</si>
  <si>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</si>
  <si>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</si>
  <si>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</si>
  <si>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</si>
  <si>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</si>
  <si>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</si>
  <si>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Flujo emitido: 500 lm/m  RGB con telecomando/regulador de potencia,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</si>
  <si>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</si>
  <si>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</si>
  <si>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</si>
  <si>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</si>
  <si>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</si>
  <si>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</si>
  <si>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11.01.07</t>
  </si>
  <si>
    <t xml:space="preserve">11.01.08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</si>
  <si>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</si>
  <si>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</si>
  <si>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</si>
  <si>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</si>
  <si>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11.01.08</t>
  </si>
  <si>
    <t xml:space="preserve">11.01.09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</si>
  <si>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</si>
  <si>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</si>
  <si>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</si>
  <si>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</si>
  <si>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 xml:space="preserve">C07E130N     </t>
  </si>
  <si>
    <t>PRUEBAS Y PUESTA EN MARCHA DE LA INSTALACIÓN</t>
  </si>
  <si>
    <t>Realización de pruebas de funcionamiento de la instalación eléctrica.</t>
  </si>
  <si>
    <t>11.01.09</t>
  </si>
  <si>
    <t xml:space="preserve">11.01.10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</si>
  <si>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</si>
  <si>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</si>
  <si>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</si>
  <si>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</si>
  <si>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11.01.10</t>
  </si>
  <si>
    <t>11.01</t>
  </si>
  <si>
    <t xml:space="preserve">11.02        </t>
  </si>
  <si>
    <t>Cableado estructurado (CE)</t>
  </si>
  <si>
    <t xml:space="preserve">11.02.01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</si>
  <si>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</si>
  <si>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</si>
  <si>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</si>
  <si>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</si>
  <si>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</si>
  <si>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</si>
  <si>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</si>
  <si>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</si>
  <si>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</si>
  <si>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</si>
  <si>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11.02.01</t>
  </si>
  <si>
    <t xml:space="preserve">11.02.02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</si>
  <si>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</si>
  <si>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</si>
  <si>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</si>
  <si>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 xml:space="preserve">C07E130TC    </t>
  </si>
  <si>
    <t>PRUEBAS Y PUESTA EN MARCHA DE LA INSTALACIÓN TELECO</t>
  </si>
  <si>
    <t>Realización de pruebas de funcionamiento de la instalación de telecomunicaciones</t>
  </si>
  <si>
    <t>11.02.02</t>
  </si>
  <si>
    <t>11.02</t>
  </si>
  <si>
    <t>11</t>
  </si>
  <si>
    <t xml:space="preserve">12           </t>
  </si>
  <si>
    <t>TELECOMUNICACIONES</t>
  </si>
  <si>
    <t xml:space="preserve">12.01        </t>
  </si>
  <si>
    <t>12.01</t>
  </si>
  <si>
    <t xml:space="preserve">12.02        </t>
  </si>
  <si>
    <t>12.02</t>
  </si>
  <si>
    <t>12</t>
  </si>
  <si>
    <t xml:space="preserve">13           </t>
  </si>
  <si>
    <t>FONTANERIA</t>
  </si>
  <si>
    <t xml:space="preserve">13.01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</si>
  <si>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</si>
  <si>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</si>
  <si>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 xml:space="preserve">13.02        </t>
  </si>
  <si>
    <t>PUNTO CONSUMO F-C DUCHA</t>
  </si>
  <si>
    <t>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t>
  </si>
  <si>
    <t xml:space="preserve">13.03        </t>
  </si>
  <si>
    <t>PUNTO CONSUMO FRIO INODORO</t>
  </si>
  <si>
    <t>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</si>
  <si>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 xml:space="preserve">13.04        </t>
  </si>
  <si>
    <t>PUNTO CONSUMO FRIO FUENTE</t>
  </si>
  <si>
    <t>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t>
  </si>
  <si>
    <t xml:space="preserve">13.05        </t>
  </si>
  <si>
    <t>LLAVE DE PASO CROMADA</t>
  </si>
  <si>
    <t>Llave empotrar de paso recta, cromada de 1/2", totalmente instalada.</t>
  </si>
  <si>
    <t xml:space="preserve">13.06        </t>
  </si>
  <si>
    <t>TUBERÍA MULTICAPA BARRA PERT-AL-PERT D=20 mm</t>
  </si>
  <si>
    <t>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t>
  </si>
  <si>
    <t xml:space="preserve">13.08        </t>
  </si>
  <si>
    <t>TERMO ELÉCTRICO 150 l.</t>
  </si>
  <si>
    <t>Termo eléctrico de 150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t>
  </si>
  <si>
    <t xml:space="preserve">13.09        </t>
  </si>
  <si>
    <t>AIS..TUB.POL. EXP. 35x25</t>
  </si>
  <si>
    <t xml:space="preserve">Suministro e instalación de coquilla elastomérica celda cerrada, de 32x25 mm. de espesor, resistencia al fuego M1, permeabilidad µ &gt;7000, conductibilidad térmica   0,035 W/m.K. a 0 ºC, densidad 65 kg/m3. Incluido pegamento, cinta autoadhesiva de unión entre tramos. Totalmente instalada.
</t>
  </si>
  <si>
    <t>13</t>
  </si>
  <si>
    <t xml:space="preserve">14           </t>
  </si>
  <si>
    <t>SANEAMIENTO</t>
  </si>
  <si>
    <t xml:space="preserve">14.01        </t>
  </si>
  <si>
    <t>ACOMETIDA A RED EXISTENTE</t>
  </si>
  <si>
    <t>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INCLUYE ejecución de paso de forjado.</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</si>
  <si>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</si>
  <si>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</si>
  <si>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</si>
  <si>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</si>
  <si>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</si>
  <si>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</si>
  <si>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 xml:space="preserve">14.04        </t>
  </si>
  <si>
    <t>SIFON INDIVIDUAL PVC</t>
  </si>
  <si>
    <t>Sifón individual de PVC, color gris, de 40 mm de diámetro.</t>
  </si>
  <si>
    <t xml:space="preserve">14.05        </t>
  </si>
  <si>
    <t>PUNTO DE DESAGÜE PVC D110</t>
  </si>
  <si>
    <t>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t>
  </si>
  <si>
    <t xml:space="preserve">14.06        </t>
  </si>
  <si>
    <t>PUNTO DE DESAGÜE PVC D40</t>
  </si>
  <si>
    <t>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t>
  </si>
  <si>
    <t xml:space="preserve">14.07        </t>
  </si>
  <si>
    <t>SUMIDERO SIFONICO PVC TAPA  A INOX</t>
  </si>
  <si>
    <t xml:space="preserve">14.09        </t>
  </si>
  <si>
    <t>BOTE SIFONICO PVC</t>
  </si>
  <si>
    <t>14</t>
  </si>
  <si>
    <t xml:space="preserve">15           </t>
  </si>
  <si>
    <t>SANITARIOS Y EQUIPAMIENTO</t>
  </si>
  <si>
    <t xml:space="preserve">15.01.1      </t>
  </si>
  <si>
    <t>VERTEDERO GARDA DE ROCA</t>
  </si>
  <si>
    <t xml:space="preserve">Suministro e instalación de vertedero de porcelana sanitaria, de pie, modelo Garda "ROCA", color Blanco, Ref A371055000 de 420x500x445 mm, de salida horizontal, con pieza de unión, rejilla de desagüe y juego de fijación, con rejilla de acero inoxidable, con almohadilla, para vertedero modelo Garda, equipado con grifo mezclador bimando mural, para lavadero, de caño giratorio, acabado cromo, modelo Brava. Incluso suministro e instalación de grifería de caño largo para vertedero empotrada en pared.
Incluye: Conexión a la red de agua fría y a la red de evacuación existente, fijación del aparato y sellado con silicona. Totalmente instalado, conexionado, probado y en funcionamiento.
</t>
  </si>
  <si>
    <t xml:space="preserve">15.02.1      </t>
  </si>
  <si>
    <t>PLATO DUCHA DE RESINA 160x80 cm CON GRIFERÍA MONOMANDO</t>
  </si>
  <si>
    <t>Suministro y montaje de plato de ducha de resina blanca antideslizante de 160x80 cm, en color gris; conforme norma UNE-EN 14527:2016+A1:2019. Grifería modelo Victoria Plus de ROCA. Pack empotrado monocomando. Ref A5D184FC0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t>
  </si>
  <si>
    <t xml:space="preserve">15.02.2      </t>
  </si>
  <si>
    <t>GRIFERÍA DUCHA MONOMANDO</t>
  </si>
  <si>
    <t>Ud. Grifería de Ducha Victoria Plus de ROCA. Pack empotrado monocomando. Ref A5D184FC00</t>
  </si>
  <si>
    <t xml:space="preserve">15.03.1      </t>
  </si>
  <si>
    <t>LAVABO SUSPENDIDO ROCA UNIK BLANCO CON MONOMANDO</t>
  </si>
  <si>
    <t>Suministro e instalación de conjunto de lavamanos y grifería formado por: 
Unik de ROCA o similar - mueble base de dos cajones y lavabo de Fineceramic® de porcelana 80x46cm., con agujero de 35 mm. de diámetro para grifería monocomando. Ref A851775806
Grifería monomando cromada para lavabo con cartucho cerámico de 25 mm., Grifería para lavabo con desagüe automático y enlaces de alimentación flexibles, serie VICTORIA PLus de ROCA. Ref A5A304FC00
Sifón pvc para lavabo serie y vaciador de 40 mm cromado sin rebosadero.
Incluye: Conexión a la red de evacuación existente, fijación del aparato y sellado con silicona. Totalmente instalado, conexionado, probado y en funcionamiento.</t>
  </si>
  <si>
    <t xml:space="preserve">15.03.2      </t>
  </si>
  <si>
    <t>LAVABO PMR ROCA ACCES 64X55 Y GRIFERÍA MONO</t>
  </si>
  <si>
    <t>Lavabo de porcelana vitrificada ROCA PMR, modelo ACCESS, color blanco, de dimensiones 64x55 cm., griferia monomando Victoria Plus ROCA o similar , juego de anclaje, válvula de desagüe, llaves de escuadra de 1/2" y latiguillos flexibles de 20 cm. y de 1/2", incluso colocación y ayuda albañilería, instalado, comprobado, medido y en funcionamiento.</t>
  </si>
  <si>
    <t xml:space="preserve">15.04.1      </t>
  </si>
  <si>
    <t>INODORO SUSPENDIDO ROCA THE GAP BLANCO</t>
  </si>
  <si>
    <t>Suministro e instalación de conjunto de inodoro formado por: 
Inodoro suspendido modelo "THE GAP" de la marca ROCA o similar.
Asiento amortiguado para inodoro modelo "THE GAP"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t>
  </si>
  <si>
    <t xml:space="preserve">15.04.2      </t>
  </si>
  <si>
    <t>INODORO PMP SUSPENDIDO ROCA  ACCESS BLANCO</t>
  </si>
  <si>
    <t xml:space="preserve">Suministro e instalación de conjunto de inodoro adaptados a Persona de Movilidad Reducida (PMR) formado por: 
Inodoro suspendido "ACCESS" de la marca ROCA o similar.
Asiento para inodoro "ACCESS" de la marca ROCA o similar.
Bastidor para inodoro Duplo WC One Compact de la marca ROCA o similar, con cisterna empotrada de espesor reducido, para inodoro suspendido. Instalación en pared ligera. Incluye kits de fijación y tubos de conexión con wc. Descarga 4,5/3L.
Pulsador frontal doble modelo PL4 Dual de ROCA o similar.
Incluye: Tubo para evacuación horizontal o vertical del inodoro, tornillos de seguridad de acero inoxidable, conexión a la red de agua fría y a la red de evacuación existentes, fijación del aparato y sellado con silicona. Totalmente instalado, conexionado, probado y en funcionamiento.
</t>
  </si>
  <si>
    <t xml:space="preserve">15.05        </t>
  </si>
  <si>
    <t>MAMPARA DUCHA</t>
  </si>
  <si>
    <t>MOD. NES100 SISTEMA CORREDERA ACABADO CROMO o MOD. ARREDI – Línea LUSSO 1 CORREDERA+1 FIJO. A definir en obra. Con vinilo al ácido en una franja de 80 cm de altura punto medio.
MEDIDAS 190 x195cm</t>
  </si>
  <si>
    <t xml:space="preserve">15.06        </t>
  </si>
  <si>
    <t>ESPEJO RETROILUMINADO CON LED 70X80</t>
  </si>
  <si>
    <t xml:space="preserve">Ud. Espejo rectangular con iluminación LED antivaho. medidas 70x80cm. Totalmente instalado y en funcionamiento.
</t>
  </si>
  <si>
    <t xml:space="preserve">15.07.1      </t>
  </si>
  <si>
    <t>BARRA APOYO ABATIBLE EN ASEO MINUSVALIDOS</t>
  </si>
  <si>
    <t xml:space="preserve">Suministro y colocación de barra abatible de sujeción para minusválidos, modelo PRO de ROCA Access Ref 816933001 o similar, para aseo, con forma de U, con portarrollos de papel higiénico, nivelada y fijada al soporte con las sujeciones suministradas por el fabricante.
Incluye: Taladros y tornillos. Totalmente montada.
</t>
  </si>
  <si>
    <t xml:space="preserve">15.07.2      </t>
  </si>
  <si>
    <t>BARRA RECTA DE APOYO EN ASEO MINUSVALIDOS</t>
  </si>
  <si>
    <t xml:space="preserve">Suministro y colocación de barra recta de sujeción para minusválidos, modelo PRO de ROCA Access Ref 816928001 o similar, para aseo, nivelada y fijada al soporte con las sujeciones suministradas por el fabricante.
Incluye: Taladros y tornillos. Totalmente montada.
</t>
  </si>
  <si>
    <t xml:space="preserve">15.08        </t>
  </si>
  <si>
    <t>BANCO PARA DUCHA ACCESIBLE</t>
  </si>
  <si>
    <t xml:space="preserve">15.09        </t>
  </si>
  <si>
    <t>Portarollo ROCA</t>
  </si>
  <si>
    <t>Ud Portarrollo de reserva doble Marca ROCA Round . Ref A817585C00. Totalmente instalado</t>
  </si>
  <si>
    <t xml:space="preserve">15.10        </t>
  </si>
  <si>
    <t>Dosificador de Jabón ROCA</t>
  </si>
  <si>
    <t>Ud. Dosificador de jabón modelo Round de ROCA. Ref A817590C00</t>
  </si>
  <si>
    <t xml:space="preserve">15.11        </t>
  </si>
  <si>
    <t>Colgador ROCA</t>
  </si>
  <si>
    <t>Ud. Colgador ROCA Round. Ref A817570C00</t>
  </si>
  <si>
    <t xml:space="preserve">15.12        </t>
  </si>
  <si>
    <t>Escobillero ROCA</t>
  </si>
  <si>
    <t>ud. Escobillero ROCA Victoria de suelo o de pared. Ref A817891C00</t>
  </si>
  <si>
    <t xml:space="preserve">15.13        </t>
  </si>
  <si>
    <t>Secador de mano eléctrico</t>
  </si>
  <si>
    <t xml:space="preserve">Secador mano eléctrico modelo Airblade V (Níquel) marca DYSON, en acero inoxidable, filtro HEPA para limpieza y calefacción inteligente para secado a alta velocidad. Totalmente instalado y funcionando.
</t>
  </si>
  <si>
    <t>15</t>
  </si>
  <si>
    <t xml:space="preserve">16           </t>
  </si>
  <si>
    <t>PINTURA</t>
  </si>
  <si>
    <t xml:space="preserve">16.01        </t>
  </si>
  <si>
    <t>PINTURA INTERIORES PLÁSTICA LISA MATE LAVABLE MÁXIMA CALIDAD.</t>
  </si>
  <si>
    <t>Pintura plástica lisa mate lavable máxima calidad para paramentos verticales y horizontales, en color NCS 1000-N,,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</si>
  <si>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 xml:space="preserve">16.02        </t>
  </si>
  <si>
    <t>PINTURA EXTERIORES PLASTICA</t>
  </si>
  <si>
    <t>Aplicación manual de dos manos de pintura plástica, color blanco o a definir S/ DF,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 de cemento.Ver menos</t>
  </si>
  <si>
    <t>16</t>
  </si>
  <si>
    <t xml:space="preserve">17           </t>
  </si>
  <si>
    <t>INCENDIOS</t>
  </si>
  <si>
    <t xml:space="preserve">17.01        </t>
  </si>
  <si>
    <t>EXTINTOR PORTATIL ABC</t>
  </si>
  <si>
    <t xml:space="preserve">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Criterio de medición de obra: Se medirá el número de unidades realmente ejecutadas según especificaciones de Proyecto.
</t>
  </si>
  <si>
    <t xml:space="preserve">17.02        </t>
  </si>
  <si>
    <t>EXTINTOR PORTATIL CO2</t>
  </si>
  <si>
    <t>Extintor portátil de nieve carbónica CO2, con 2 kg de agente extintor, de eficacia 34B, con casco de acero con acabado exterior con pintura epoxi color rojo, válvula de palanca, anilla de seguridad y vaso difusor. Incluso soporte y accesorios de montaje.</t>
  </si>
  <si>
    <t xml:space="preserve">17.03        </t>
  </si>
  <si>
    <t>SEÑAL FOTOLUMINISCENTE INCENDIOS 297x210 mm</t>
  </si>
  <si>
    <t>Suministro e instalación de señalización para  para evacución,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t>
  </si>
  <si>
    <t>17</t>
  </si>
  <si>
    <t xml:space="preserve">18           </t>
  </si>
  <si>
    <t>AISLAMIENTO ACUSTICO</t>
  </si>
  <si>
    <t xml:space="preserve">18.01        </t>
  </si>
  <si>
    <t>AISLAMIENTO ACUSTICO A RUEDO AEREO DE RED DE SANEAMIENTO</t>
  </si>
  <si>
    <t>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t>
  </si>
  <si>
    <t xml:space="preserve">18.03        </t>
  </si>
  <si>
    <t>AISLAMIENTO ACUSTICO A RUIDO AEREO SOBRE FALSO TECHO</t>
  </si>
  <si>
    <t>Aislamiento acústico a ruido aéreo sobre falso techo, con panel semirrígido de lana mineral, según UNE-EN 13162, no revestido, de 40 mm de espesor, resistencia térmica 1,1 m²K/W, conductividad térmica 0,035 W/(mK).</t>
  </si>
  <si>
    <t>18</t>
  </si>
  <si>
    <t xml:space="preserve">19           </t>
  </si>
  <si>
    <t>VARIOS</t>
  </si>
  <si>
    <t xml:space="preserve">19.01        </t>
  </si>
  <si>
    <t>TAQUILLAS</t>
  </si>
  <si>
    <t>Ud. Instalacion de de taquillas DRY 4/p 180x30x50 p/moneda. Blanco con zócalo taquillas en compacto 10 mm. Negro. Numeración taquillas cierre moneda y candado, llave maestra, cierre con resbalón y moneda.
Nota: El suministro lo llevara a cabo un proovedor externo.</t>
  </si>
  <si>
    <t>19</t>
  </si>
  <si>
    <t xml:space="preserve">20           </t>
  </si>
  <si>
    <t>GESTIÓN DE RESIDUOS</t>
  </si>
  <si>
    <t xml:space="preserve">20.01        </t>
  </si>
  <si>
    <t>GESTION DE RESIDUOS</t>
  </si>
  <si>
    <t>Ud.</t>
  </si>
  <si>
    <t>Ud. Valoración del coste previsto de la gestión correcta de los residuos de construcción y demolición en obra.</t>
  </si>
  <si>
    <t>20</t>
  </si>
  <si>
    <t xml:space="preserve">21           </t>
  </si>
  <si>
    <t>SEGURIDAD Y SALUD</t>
  </si>
  <si>
    <t xml:space="preserve">21.01        </t>
  </si>
  <si>
    <t>SEGURIDAD Y SALUD DURANTE EJECUCION</t>
  </si>
  <si>
    <t>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t>
  </si>
  <si>
    <t>21</t>
  </si>
  <si>
    <t>CLUB PILATES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</si>
</sst>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i/>
      <sz val="10"/>
      <color theme="1"/>
      <name val="Aptos Narrow"/>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26">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3" fillId="0" borderId="0" xfId="0" applyNumberFormat="1" applyFont="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4" fillId="5" borderId="0" xfId="0" applyNumberFormat="1" applyFont="1" applyFill="1" applyAlignment="1">
      <alignment vertical="top"/>
    </xf>
    <xf numFmtId="164" fontId="4" fillId="2" borderId="0" xfId="0" applyNumberFormat="1"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AD7A0-B063-42C0-8B0B-5803AC525E01}">
  <dimension ref="A1:G427"/>
  <sheetViews>
    <sheetView tabSelected="1" workbookViewId="0">
      <pane xSplit="4" ySplit="3" topLeftCell="E411" activePane="bottomRight" state="frozen"/>
      <selection pane="topRight" activeCell="E1" sqref="E1"/>
      <selection pane="bottomLeft" activeCell="A4" sqref="A4"/>
      <selection pane="bottomRight" activeCell="F385" sqref="F385"/>
    </sheetView>
  </sheetViews>
  <sheetFormatPr baseColWidth="10" defaultRowHeight="15" x14ac:dyDescent="0.25"/>
  <cols>
    <col min="1" max="1" width="15.5703125" bestFit="1" customWidth="1"/>
    <col min="2" max="2" width="6.7109375" bestFit="1" customWidth="1"/>
    <col min="3" max="3" width="3.7109375" bestFit="1" customWidth="1"/>
    <col min="4" max="4" width="32.85546875" customWidth="1"/>
    <col min="5" max="5" width="8" bestFit="1" customWidth="1"/>
    <col min="6" max="7" width="8.7109375" bestFit="1" customWidth="1"/>
  </cols>
  <sheetData>
    <row r="1" spans="1:7" x14ac:dyDescent="0.25">
      <c r="A1" s="1" t="s">
        <v>0</v>
      </c>
      <c r="B1" s="2"/>
      <c r="C1" s="2"/>
      <c r="D1" s="2"/>
      <c r="E1" s="2"/>
      <c r="F1" s="2"/>
      <c r="G1" s="2"/>
    </row>
    <row r="2" spans="1:7" ht="18.75" x14ac:dyDescent="0.25">
      <c r="A2" s="3" t="s">
        <v>1</v>
      </c>
      <c r="B2" s="4"/>
      <c r="C2" s="4"/>
      <c r="D2" s="4"/>
      <c r="E2" s="4"/>
      <c r="F2" s="4"/>
      <c r="G2" s="4"/>
    </row>
    <row r="3" spans="1:7" x14ac:dyDescent="0.25">
      <c r="A3" s="5" t="s">
        <v>2</v>
      </c>
      <c r="B3" s="5" t="s">
        <v>5</v>
      </c>
      <c r="C3" s="5" t="s">
        <v>6</v>
      </c>
      <c r="D3" s="20" t="s">
        <v>3</v>
      </c>
      <c r="E3" s="6" t="s">
        <v>7</v>
      </c>
      <c r="F3" s="6" t="s">
        <v>8</v>
      </c>
      <c r="G3" s="6" t="s">
        <v>4</v>
      </c>
    </row>
    <row r="4" spans="1:7" x14ac:dyDescent="0.25">
      <c r="A4" s="7" t="s">
        <v>9</v>
      </c>
      <c r="B4" s="7" t="s">
        <v>11</v>
      </c>
      <c r="C4" s="7" t="s">
        <v>12</v>
      </c>
      <c r="D4" s="21" t="s">
        <v>10</v>
      </c>
      <c r="E4" s="8">
        <f>E15</f>
        <v>1</v>
      </c>
      <c r="F4" s="9">
        <f>F15</f>
        <v>2608.9299999999998</v>
      </c>
      <c r="G4" s="9">
        <f>G15</f>
        <v>2608.9299999999998</v>
      </c>
    </row>
    <row r="5" spans="1:7" x14ac:dyDescent="0.25">
      <c r="A5" s="10" t="s">
        <v>13</v>
      </c>
      <c r="B5" s="10" t="s">
        <v>15</v>
      </c>
      <c r="C5" s="10" t="s">
        <v>16</v>
      </c>
      <c r="D5" s="22" t="s">
        <v>14</v>
      </c>
      <c r="E5" s="11">
        <v>2</v>
      </c>
      <c r="F5" s="12">
        <v>82.55</v>
      </c>
      <c r="G5" s="13">
        <f>ROUND(E5*F5,2)</f>
        <v>165.1</v>
      </c>
    </row>
    <row r="6" spans="1:7" ht="101.25" x14ac:dyDescent="0.25">
      <c r="A6" s="14"/>
      <c r="B6" s="14"/>
      <c r="C6" s="14"/>
      <c r="D6" s="15" t="s">
        <v>17</v>
      </c>
      <c r="E6" s="14"/>
      <c r="F6" s="14"/>
      <c r="G6" s="14"/>
    </row>
    <row r="7" spans="1:7" x14ac:dyDescent="0.25">
      <c r="A7" s="10" t="s">
        <v>18</v>
      </c>
      <c r="B7" s="10" t="s">
        <v>15</v>
      </c>
      <c r="C7" s="10" t="s">
        <v>20</v>
      </c>
      <c r="D7" s="22" t="s">
        <v>19</v>
      </c>
      <c r="E7" s="11">
        <v>56.47</v>
      </c>
      <c r="F7" s="12">
        <v>13.91</v>
      </c>
      <c r="G7" s="13">
        <f>ROUND(E7*F7,2)</f>
        <v>785.5</v>
      </c>
    </row>
    <row r="8" spans="1:7" ht="67.5" x14ac:dyDescent="0.25">
      <c r="A8" s="14"/>
      <c r="B8" s="14"/>
      <c r="C8" s="14"/>
      <c r="D8" s="15" t="s">
        <v>21</v>
      </c>
      <c r="E8" s="14"/>
      <c r="F8" s="14"/>
      <c r="G8" s="14"/>
    </row>
    <row r="9" spans="1:7" x14ac:dyDescent="0.25">
      <c r="A9" s="10" t="s">
        <v>22</v>
      </c>
      <c r="B9" s="10" t="s">
        <v>15</v>
      </c>
      <c r="C9" s="10" t="s">
        <v>24</v>
      </c>
      <c r="D9" s="22" t="s">
        <v>23</v>
      </c>
      <c r="E9" s="11">
        <v>3</v>
      </c>
      <c r="F9" s="12">
        <v>457.19</v>
      </c>
      <c r="G9" s="13">
        <f>ROUND(E9*F9,2)</f>
        <v>1371.57</v>
      </c>
    </row>
    <row r="10" spans="1:7" ht="33.75" x14ac:dyDescent="0.25">
      <c r="A10" s="14"/>
      <c r="B10" s="14"/>
      <c r="C10" s="14"/>
      <c r="D10" s="15" t="s">
        <v>25</v>
      </c>
      <c r="E10" s="14"/>
      <c r="F10" s="14"/>
      <c r="G10" s="14"/>
    </row>
    <row r="11" spans="1:7" x14ac:dyDescent="0.25">
      <c r="A11" s="10" t="s">
        <v>26</v>
      </c>
      <c r="B11" s="10" t="s">
        <v>15</v>
      </c>
      <c r="C11" s="10" t="s">
        <v>28</v>
      </c>
      <c r="D11" s="22" t="s">
        <v>27</v>
      </c>
      <c r="E11" s="11">
        <v>1</v>
      </c>
      <c r="F11" s="12">
        <v>121.66</v>
      </c>
      <c r="G11" s="13">
        <f>ROUND(E11*F11,2)</f>
        <v>121.66</v>
      </c>
    </row>
    <row r="12" spans="1:7" ht="56.25" x14ac:dyDescent="0.25">
      <c r="A12" s="14"/>
      <c r="B12" s="14"/>
      <c r="C12" s="14"/>
      <c r="D12" s="15" t="s">
        <v>29</v>
      </c>
      <c r="E12" s="14"/>
      <c r="F12" s="14"/>
      <c r="G12" s="14"/>
    </row>
    <row r="13" spans="1:7" x14ac:dyDescent="0.25">
      <c r="A13" s="10" t="s">
        <v>30</v>
      </c>
      <c r="B13" s="10" t="s">
        <v>15</v>
      </c>
      <c r="C13" s="10" t="s">
        <v>28</v>
      </c>
      <c r="D13" s="22" t="s">
        <v>31</v>
      </c>
      <c r="E13" s="11">
        <v>1</v>
      </c>
      <c r="F13" s="12">
        <v>165.1</v>
      </c>
      <c r="G13" s="13">
        <f>ROUND(E13*F13,2)</f>
        <v>165.1</v>
      </c>
    </row>
    <row r="14" spans="1:7" ht="67.5" x14ac:dyDescent="0.25">
      <c r="A14" s="14"/>
      <c r="B14" s="14"/>
      <c r="C14" s="14"/>
      <c r="D14" s="15" t="s">
        <v>32</v>
      </c>
      <c r="E14" s="14"/>
      <c r="F14" s="14"/>
      <c r="G14" s="14"/>
    </row>
    <row r="15" spans="1:7" x14ac:dyDescent="0.25">
      <c r="A15" s="14"/>
      <c r="B15" s="14"/>
      <c r="C15" s="14"/>
      <c r="D15" s="23" t="s">
        <v>33</v>
      </c>
      <c r="E15" s="16">
        <v>1</v>
      </c>
      <c r="F15" s="9">
        <f>G5+G7+G9+G11+G13</f>
        <v>2608.9299999999998</v>
      </c>
      <c r="G15" s="9">
        <f>ROUND(F15*E15,2)</f>
        <v>2608.9299999999998</v>
      </c>
    </row>
    <row r="16" spans="1:7" ht="0.95" customHeight="1" x14ac:dyDescent="0.25">
      <c r="A16" s="17"/>
      <c r="B16" s="17"/>
      <c r="C16" s="17"/>
      <c r="D16" s="24"/>
      <c r="E16" s="17"/>
      <c r="F16" s="17"/>
      <c r="G16" s="17"/>
    </row>
    <row r="17" spans="1:7" x14ac:dyDescent="0.25">
      <c r="A17" s="7" t="s">
        <v>34</v>
      </c>
      <c r="B17" s="7" t="s">
        <v>11</v>
      </c>
      <c r="C17" s="7" t="s">
        <v>12</v>
      </c>
      <c r="D17" s="21" t="s">
        <v>35</v>
      </c>
      <c r="E17" s="8">
        <f>E32</f>
        <v>1</v>
      </c>
      <c r="F17" s="9">
        <f>F32</f>
        <v>8584.91</v>
      </c>
      <c r="G17" s="9">
        <f>G32</f>
        <v>8584.91</v>
      </c>
    </row>
    <row r="18" spans="1:7" ht="22.5" x14ac:dyDescent="0.25">
      <c r="A18" s="10" t="s">
        <v>36</v>
      </c>
      <c r="B18" s="10" t="s">
        <v>15</v>
      </c>
      <c r="C18" s="10" t="s">
        <v>20</v>
      </c>
      <c r="D18" s="22" t="s">
        <v>37</v>
      </c>
      <c r="E18" s="11">
        <v>180</v>
      </c>
      <c r="F18" s="12">
        <v>26.49</v>
      </c>
      <c r="G18" s="13">
        <f>ROUND(E18*F18,2)</f>
        <v>4768.2</v>
      </c>
    </row>
    <row r="19" spans="1:7" ht="101.25" x14ac:dyDescent="0.25">
      <c r="A19" s="14"/>
      <c r="B19" s="14"/>
      <c r="C19" s="14"/>
      <c r="D19" s="15" t="s">
        <v>38</v>
      </c>
      <c r="E19" s="14"/>
      <c r="F19" s="14"/>
      <c r="G19" s="14"/>
    </row>
    <row r="20" spans="1:7" ht="22.5" x14ac:dyDescent="0.25">
      <c r="A20" s="10" t="s">
        <v>39</v>
      </c>
      <c r="B20" s="10" t="s">
        <v>15</v>
      </c>
      <c r="C20" s="10" t="s">
        <v>6</v>
      </c>
      <c r="D20" s="22" t="s">
        <v>40</v>
      </c>
      <c r="E20" s="11">
        <v>1</v>
      </c>
      <c r="F20" s="12">
        <v>190.5</v>
      </c>
      <c r="G20" s="13">
        <f>ROUND(E20*F20,2)</f>
        <v>190.5</v>
      </c>
    </row>
    <row r="21" spans="1:7" ht="135" x14ac:dyDescent="0.25">
      <c r="A21" s="14"/>
      <c r="B21" s="14"/>
      <c r="C21" s="14"/>
      <c r="D21" s="15" t="s">
        <v>41</v>
      </c>
      <c r="E21" s="14"/>
      <c r="F21" s="14"/>
      <c r="G21" s="14"/>
    </row>
    <row r="22" spans="1:7" x14ac:dyDescent="0.25">
      <c r="A22" s="10" t="s">
        <v>42</v>
      </c>
      <c r="B22" s="10" t="s">
        <v>15</v>
      </c>
      <c r="C22" s="10" t="s">
        <v>6</v>
      </c>
      <c r="D22" s="22" t="s">
        <v>43</v>
      </c>
      <c r="E22" s="11">
        <v>1</v>
      </c>
      <c r="F22" s="12">
        <v>222.25</v>
      </c>
      <c r="G22" s="13">
        <f>ROUND(E22*F22,2)</f>
        <v>222.25</v>
      </c>
    </row>
    <row r="23" spans="1:7" ht="101.25" x14ac:dyDescent="0.25">
      <c r="A23" s="14"/>
      <c r="B23" s="14"/>
      <c r="C23" s="14"/>
      <c r="D23" s="15" t="s">
        <v>44</v>
      </c>
      <c r="E23" s="14"/>
      <c r="F23" s="14"/>
      <c r="G23" s="14"/>
    </row>
    <row r="24" spans="1:7" ht="22.5" x14ac:dyDescent="0.25">
      <c r="A24" s="10" t="s">
        <v>45</v>
      </c>
      <c r="B24" s="10" t="s">
        <v>15</v>
      </c>
      <c r="C24" s="10" t="s">
        <v>6</v>
      </c>
      <c r="D24" s="22" t="s">
        <v>46</v>
      </c>
      <c r="E24" s="11">
        <v>1</v>
      </c>
      <c r="F24" s="12">
        <v>634.99</v>
      </c>
      <c r="G24" s="13">
        <f>ROUND(E24*F24,2)</f>
        <v>634.99</v>
      </c>
    </row>
    <row r="25" spans="1:7" ht="112.5" x14ac:dyDescent="0.25">
      <c r="A25" s="14"/>
      <c r="B25" s="14"/>
      <c r="C25" s="14"/>
      <c r="D25" s="15" t="s">
        <v>47</v>
      </c>
      <c r="E25" s="14"/>
      <c r="F25" s="14"/>
      <c r="G25" s="14"/>
    </row>
    <row r="26" spans="1:7" x14ac:dyDescent="0.25">
      <c r="A26" s="10" t="s">
        <v>48</v>
      </c>
      <c r="B26" s="10" t="s">
        <v>15</v>
      </c>
      <c r="C26" s="10" t="s">
        <v>6</v>
      </c>
      <c r="D26" s="22" t="s">
        <v>49</v>
      </c>
      <c r="E26" s="11">
        <v>1</v>
      </c>
      <c r="F26" s="12">
        <v>273.05</v>
      </c>
      <c r="G26" s="13">
        <f>ROUND(E26*F26,2)</f>
        <v>273.05</v>
      </c>
    </row>
    <row r="27" spans="1:7" ht="78.75" x14ac:dyDescent="0.25">
      <c r="A27" s="14"/>
      <c r="B27" s="14"/>
      <c r="C27" s="14"/>
      <c r="D27" s="15" t="s">
        <v>50</v>
      </c>
      <c r="E27" s="14"/>
      <c r="F27" s="14"/>
      <c r="G27" s="14"/>
    </row>
    <row r="28" spans="1:7" ht="22.5" x14ac:dyDescent="0.25">
      <c r="A28" s="10" t="s">
        <v>51</v>
      </c>
      <c r="B28" s="10" t="s">
        <v>15</v>
      </c>
      <c r="C28" s="10" t="s">
        <v>6</v>
      </c>
      <c r="D28" s="22" t="s">
        <v>52</v>
      </c>
      <c r="E28" s="11">
        <v>1</v>
      </c>
      <c r="F28" s="12">
        <v>698.49</v>
      </c>
      <c r="G28" s="13">
        <f>ROUND(E28*F28,2)</f>
        <v>698.49</v>
      </c>
    </row>
    <row r="29" spans="1:7" ht="78.75" x14ac:dyDescent="0.25">
      <c r="A29" s="14"/>
      <c r="B29" s="14"/>
      <c r="C29" s="14"/>
      <c r="D29" s="15" t="s">
        <v>53</v>
      </c>
      <c r="E29" s="14"/>
      <c r="F29" s="14"/>
      <c r="G29" s="14"/>
    </row>
    <row r="30" spans="1:7" ht="22.5" x14ac:dyDescent="0.25">
      <c r="A30" s="10" t="s">
        <v>54</v>
      </c>
      <c r="B30" s="10" t="s">
        <v>15</v>
      </c>
      <c r="C30" s="10" t="s">
        <v>20</v>
      </c>
      <c r="D30" s="22" t="s">
        <v>55</v>
      </c>
      <c r="E30" s="11">
        <v>32.74</v>
      </c>
      <c r="F30" s="12">
        <v>54.9</v>
      </c>
      <c r="G30" s="13">
        <f>ROUND(E30*F30,2)</f>
        <v>1797.43</v>
      </c>
    </row>
    <row r="31" spans="1:7" ht="78.75" x14ac:dyDescent="0.25">
      <c r="A31" s="14"/>
      <c r="B31" s="14"/>
      <c r="C31" s="14"/>
      <c r="D31" s="15" t="s">
        <v>56</v>
      </c>
      <c r="E31" s="14"/>
      <c r="F31" s="14"/>
      <c r="G31" s="14"/>
    </row>
    <row r="32" spans="1:7" x14ac:dyDescent="0.25">
      <c r="A32" s="14"/>
      <c r="B32" s="14"/>
      <c r="C32" s="14"/>
      <c r="D32" s="23" t="s">
        <v>57</v>
      </c>
      <c r="E32" s="16">
        <v>1</v>
      </c>
      <c r="F32" s="9">
        <f>G18+G20+G22+G24+G26+G28+G30</f>
        <v>8584.91</v>
      </c>
      <c r="G32" s="9">
        <f>ROUND(F32*E32,2)</f>
        <v>8584.91</v>
      </c>
    </row>
    <row r="33" spans="1:7" ht="0.95" customHeight="1" x14ac:dyDescent="0.25">
      <c r="A33" s="17"/>
      <c r="B33" s="17"/>
      <c r="C33" s="17"/>
      <c r="D33" s="24"/>
      <c r="E33" s="17"/>
      <c r="F33" s="17"/>
      <c r="G33" s="17"/>
    </row>
    <row r="34" spans="1:7" ht="22.5" x14ac:dyDescent="0.25">
      <c r="A34" s="7" t="s">
        <v>58</v>
      </c>
      <c r="B34" s="7" t="s">
        <v>11</v>
      </c>
      <c r="C34" s="7" t="s">
        <v>12</v>
      </c>
      <c r="D34" s="21" t="s">
        <v>59</v>
      </c>
      <c r="E34" s="8">
        <f>E51</f>
        <v>1</v>
      </c>
      <c r="F34" s="9">
        <f>F51</f>
        <v>28773.94</v>
      </c>
      <c r="G34" s="9">
        <f>G51</f>
        <v>28773.94</v>
      </c>
    </row>
    <row r="35" spans="1:7" ht="22.5" x14ac:dyDescent="0.25">
      <c r="A35" s="10" t="s">
        <v>60</v>
      </c>
      <c r="B35" s="10" t="s">
        <v>15</v>
      </c>
      <c r="C35" s="10" t="s">
        <v>20</v>
      </c>
      <c r="D35" s="22" t="s">
        <v>61</v>
      </c>
      <c r="E35" s="11">
        <v>126.84</v>
      </c>
      <c r="F35" s="12">
        <v>79.099999999999994</v>
      </c>
      <c r="G35" s="13">
        <f>ROUND(E35*F35,2)</f>
        <v>10033.040000000001</v>
      </c>
    </row>
    <row r="36" spans="1:7" ht="236.25" x14ac:dyDescent="0.25">
      <c r="A36" s="14"/>
      <c r="B36" s="14"/>
      <c r="C36" s="14"/>
      <c r="D36" s="15" t="s">
        <v>62</v>
      </c>
      <c r="E36" s="14"/>
      <c r="F36" s="14"/>
      <c r="G36" s="14"/>
    </row>
    <row r="37" spans="1:7" ht="33.75" x14ac:dyDescent="0.25">
      <c r="A37" s="10" t="s">
        <v>63</v>
      </c>
      <c r="B37" s="10" t="s">
        <v>15</v>
      </c>
      <c r="C37" s="10" t="s">
        <v>20</v>
      </c>
      <c r="D37" s="22" t="s">
        <v>64</v>
      </c>
      <c r="E37" s="11">
        <v>14.46</v>
      </c>
      <c r="F37" s="12">
        <v>68.87</v>
      </c>
      <c r="G37" s="13">
        <f>ROUND(E37*F37,2)</f>
        <v>995.86</v>
      </c>
    </row>
    <row r="38" spans="1:7" ht="236.25" x14ac:dyDescent="0.25">
      <c r="A38" s="14"/>
      <c r="B38" s="14"/>
      <c r="C38" s="14"/>
      <c r="D38" s="15" t="s">
        <v>65</v>
      </c>
      <c r="E38" s="14"/>
      <c r="F38" s="14"/>
      <c r="G38" s="14"/>
    </row>
    <row r="39" spans="1:7" ht="22.5" x14ac:dyDescent="0.25">
      <c r="A39" s="10" t="s">
        <v>66</v>
      </c>
      <c r="B39" s="10" t="s">
        <v>15</v>
      </c>
      <c r="C39" s="10" t="s">
        <v>20</v>
      </c>
      <c r="D39" s="22" t="s">
        <v>67</v>
      </c>
      <c r="E39" s="11">
        <v>32.21</v>
      </c>
      <c r="F39" s="12">
        <v>51.43</v>
      </c>
      <c r="G39" s="13">
        <f>ROUND(E39*F39,2)</f>
        <v>1656.56</v>
      </c>
    </row>
    <row r="40" spans="1:7" ht="191.25" x14ac:dyDescent="0.25">
      <c r="A40" s="14"/>
      <c r="B40" s="14"/>
      <c r="C40" s="14"/>
      <c r="D40" s="15" t="s">
        <v>68</v>
      </c>
      <c r="E40" s="14"/>
      <c r="F40" s="14"/>
      <c r="G40" s="14"/>
    </row>
    <row r="41" spans="1:7" x14ac:dyDescent="0.25">
      <c r="A41" s="10" t="s">
        <v>69</v>
      </c>
      <c r="B41" s="10" t="s">
        <v>15</v>
      </c>
      <c r="C41" s="10" t="s">
        <v>20</v>
      </c>
      <c r="D41" s="22" t="s">
        <v>70</v>
      </c>
      <c r="E41" s="11">
        <v>24.48</v>
      </c>
      <c r="F41" s="12">
        <v>51.43</v>
      </c>
      <c r="G41" s="13">
        <f>ROUND(E41*F41,2)</f>
        <v>1259.01</v>
      </c>
    </row>
    <row r="42" spans="1:7" ht="146.25" x14ac:dyDescent="0.25">
      <c r="A42" s="14"/>
      <c r="B42" s="14"/>
      <c r="C42" s="14"/>
      <c r="D42" s="15" t="s">
        <v>71</v>
      </c>
      <c r="E42" s="14"/>
      <c r="F42" s="14"/>
      <c r="G42" s="14"/>
    </row>
    <row r="43" spans="1:7" x14ac:dyDescent="0.25">
      <c r="A43" s="10" t="s">
        <v>72</v>
      </c>
      <c r="B43" s="10" t="s">
        <v>15</v>
      </c>
      <c r="C43" s="10" t="s">
        <v>20</v>
      </c>
      <c r="D43" s="22" t="s">
        <v>73</v>
      </c>
      <c r="E43" s="11">
        <v>126.43</v>
      </c>
      <c r="F43" s="12">
        <v>52.12</v>
      </c>
      <c r="G43" s="13">
        <f>ROUND(E43*F43,2)</f>
        <v>6589.53</v>
      </c>
    </row>
    <row r="44" spans="1:7" ht="123.75" x14ac:dyDescent="0.25">
      <c r="A44" s="14"/>
      <c r="B44" s="14"/>
      <c r="C44" s="14"/>
      <c r="D44" s="15" t="s">
        <v>74</v>
      </c>
      <c r="E44" s="14"/>
      <c r="F44" s="14"/>
      <c r="G44" s="14"/>
    </row>
    <row r="45" spans="1:7" ht="22.5" x14ac:dyDescent="0.25">
      <c r="A45" s="10" t="s">
        <v>75</v>
      </c>
      <c r="B45" s="10" t="s">
        <v>15</v>
      </c>
      <c r="C45" s="10" t="s">
        <v>20</v>
      </c>
      <c r="D45" s="22" t="s">
        <v>76</v>
      </c>
      <c r="E45" s="11">
        <v>85.54</v>
      </c>
      <c r="F45" s="12">
        <v>68.12</v>
      </c>
      <c r="G45" s="13">
        <f>ROUND(E45*F45,2)</f>
        <v>5826.98</v>
      </c>
    </row>
    <row r="46" spans="1:7" ht="247.5" x14ac:dyDescent="0.25">
      <c r="A46" s="14"/>
      <c r="B46" s="14"/>
      <c r="C46" s="14"/>
      <c r="D46" s="15" t="s">
        <v>77</v>
      </c>
      <c r="E46" s="14"/>
      <c r="F46" s="14"/>
      <c r="G46" s="14"/>
    </row>
    <row r="47" spans="1:7" ht="22.5" x14ac:dyDescent="0.25">
      <c r="A47" s="10" t="s">
        <v>78</v>
      </c>
      <c r="B47" s="10" t="s">
        <v>15</v>
      </c>
      <c r="C47" s="10" t="s">
        <v>20</v>
      </c>
      <c r="D47" s="22" t="s">
        <v>79</v>
      </c>
      <c r="E47" s="11">
        <v>46.14</v>
      </c>
      <c r="F47" s="12">
        <v>48.58</v>
      </c>
      <c r="G47" s="13">
        <f>ROUND(E47*F47,2)</f>
        <v>2241.48</v>
      </c>
    </row>
    <row r="48" spans="1:7" ht="78.75" x14ac:dyDescent="0.25">
      <c r="A48" s="14"/>
      <c r="B48" s="14"/>
      <c r="C48" s="14"/>
      <c r="D48" s="15" t="s">
        <v>80</v>
      </c>
      <c r="E48" s="14"/>
      <c r="F48" s="14"/>
      <c r="G48" s="14"/>
    </row>
    <row r="49" spans="1:7" x14ac:dyDescent="0.25">
      <c r="A49" s="10" t="s">
        <v>81</v>
      </c>
      <c r="B49" s="10" t="s">
        <v>15</v>
      </c>
      <c r="C49" s="10" t="s">
        <v>6</v>
      </c>
      <c r="D49" s="22" t="s">
        <v>82</v>
      </c>
      <c r="E49" s="11">
        <v>6</v>
      </c>
      <c r="F49" s="12">
        <v>28.58</v>
      </c>
      <c r="G49" s="13">
        <f>ROUND(E49*F49,2)</f>
        <v>171.48</v>
      </c>
    </row>
    <row r="50" spans="1:7" ht="22.5" x14ac:dyDescent="0.25">
      <c r="A50" s="14"/>
      <c r="B50" s="14"/>
      <c r="C50" s="14"/>
      <c r="D50" s="15" t="s">
        <v>83</v>
      </c>
      <c r="E50" s="14"/>
      <c r="F50" s="14"/>
      <c r="G50" s="14"/>
    </row>
    <row r="51" spans="1:7" x14ac:dyDescent="0.25">
      <c r="A51" s="14"/>
      <c r="B51" s="14"/>
      <c r="C51" s="14"/>
      <c r="D51" s="23" t="s">
        <v>84</v>
      </c>
      <c r="E51" s="16">
        <v>1</v>
      </c>
      <c r="F51" s="9">
        <f>G35+G37+G39+G41+G43+G45+G47+G49</f>
        <v>28773.94</v>
      </c>
      <c r="G51" s="9">
        <f>ROUND(F51*E51,2)</f>
        <v>28773.94</v>
      </c>
    </row>
    <row r="52" spans="1:7" ht="0.95" customHeight="1" x14ac:dyDescent="0.25">
      <c r="A52" s="17"/>
      <c r="B52" s="17"/>
      <c r="C52" s="17"/>
      <c r="D52" s="24"/>
      <c r="E52" s="17"/>
      <c r="F52" s="17"/>
      <c r="G52" s="17"/>
    </row>
    <row r="53" spans="1:7" x14ac:dyDescent="0.25">
      <c r="A53" s="7" t="s">
        <v>85</v>
      </c>
      <c r="B53" s="7" t="s">
        <v>11</v>
      </c>
      <c r="C53" s="7" t="s">
        <v>12</v>
      </c>
      <c r="D53" s="21" t="s">
        <v>86</v>
      </c>
      <c r="E53" s="8">
        <f>E66</f>
        <v>1</v>
      </c>
      <c r="F53" s="9">
        <f>F66</f>
        <v>10822.47</v>
      </c>
      <c r="G53" s="9">
        <f>G66</f>
        <v>10822.47</v>
      </c>
    </row>
    <row r="54" spans="1:7" x14ac:dyDescent="0.25">
      <c r="A54" s="10" t="s">
        <v>87</v>
      </c>
      <c r="B54" s="10" t="s">
        <v>15</v>
      </c>
      <c r="C54" s="10" t="s">
        <v>20</v>
      </c>
      <c r="D54" s="22" t="s">
        <v>88</v>
      </c>
      <c r="E54" s="11">
        <v>151</v>
      </c>
      <c r="F54" s="12">
        <v>37.47</v>
      </c>
      <c r="G54" s="13">
        <f>ROUND(E54*F54,2)</f>
        <v>5657.97</v>
      </c>
    </row>
    <row r="55" spans="1:7" ht="180" x14ac:dyDescent="0.25">
      <c r="A55" s="14"/>
      <c r="B55" s="14"/>
      <c r="C55" s="14"/>
      <c r="D55" s="15" t="s">
        <v>89</v>
      </c>
      <c r="E55" s="14"/>
      <c r="F55" s="14"/>
      <c r="G55" s="14"/>
    </row>
    <row r="56" spans="1:7" x14ac:dyDescent="0.25">
      <c r="A56" s="10" t="s">
        <v>90</v>
      </c>
      <c r="B56" s="10" t="s">
        <v>15</v>
      </c>
      <c r="C56" s="10" t="s">
        <v>20</v>
      </c>
      <c r="D56" s="22" t="s">
        <v>91</v>
      </c>
      <c r="E56" s="11">
        <v>10.3</v>
      </c>
      <c r="F56" s="12">
        <v>42.54</v>
      </c>
      <c r="G56" s="13">
        <f>ROUND(E56*F56,2)</f>
        <v>438.16</v>
      </c>
    </row>
    <row r="57" spans="1:7" ht="157.5" x14ac:dyDescent="0.25">
      <c r="A57" s="14"/>
      <c r="B57" s="14"/>
      <c r="C57" s="14"/>
      <c r="D57" s="15" t="s">
        <v>92</v>
      </c>
      <c r="E57" s="14"/>
      <c r="F57" s="14"/>
      <c r="G57" s="14"/>
    </row>
    <row r="58" spans="1:7" x14ac:dyDescent="0.25">
      <c r="A58" s="10" t="s">
        <v>93</v>
      </c>
      <c r="B58" s="10" t="s">
        <v>15</v>
      </c>
      <c r="C58" s="10" t="s">
        <v>95</v>
      </c>
      <c r="D58" s="22" t="s">
        <v>94</v>
      </c>
      <c r="E58" s="11">
        <v>115.57</v>
      </c>
      <c r="F58" s="12">
        <v>36.83</v>
      </c>
      <c r="G58" s="13">
        <f>ROUND(E58*F58,2)</f>
        <v>4256.4399999999996</v>
      </c>
    </row>
    <row r="59" spans="1:7" ht="123.75" x14ac:dyDescent="0.25">
      <c r="A59" s="14"/>
      <c r="B59" s="14"/>
      <c r="C59" s="14"/>
      <c r="D59" s="15" t="s">
        <v>96</v>
      </c>
      <c r="E59" s="14"/>
      <c r="F59" s="14"/>
      <c r="G59" s="14"/>
    </row>
    <row r="60" spans="1:7" x14ac:dyDescent="0.25">
      <c r="A60" s="10" t="s">
        <v>97</v>
      </c>
      <c r="B60" s="10" t="s">
        <v>15</v>
      </c>
      <c r="C60" s="10" t="s">
        <v>28</v>
      </c>
      <c r="D60" s="22" t="s">
        <v>98</v>
      </c>
      <c r="E60" s="11">
        <v>2</v>
      </c>
      <c r="F60" s="12">
        <v>63.5</v>
      </c>
      <c r="G60" s="13">
        <f>ROUND(E60*F60,2)</f>
        <v>127</v>
      </c>
    </row>
    <row r="61" spans="1:7" ht="101.25" x14ac:dyDescent="0.25">
      <c r="A61" s="14"/>
      <c r="B61" s="14"/>
      <c r="C61" s="14"/>
      <c r="D61" s="15" t="s">
        <v>99</v>
      </c>
      <c r="E61" s="14"/>
      <c r="F61" s="14"/>
      <c r="G61" s="14"/>
    </row>
    <row r="62" spans="1:7" x14ac:dyDescent="0.25">
      <c r="A62" s="10" t="s">
        <v>100</v>
      </c>
      <c r="B62" s="10" t="s">
        <v>15</v>
      </c>
      <c r="C62" s="10" t="s">
        <v>28</v>
      </c>
      <c r="D62" s="22" t="s">
        <v>101</v>
      </c>
      <c r="E62" s="11">
        <v>3</v>
      </c>
      <c r="F62" s="12">
        <v>76.2</v>
      </c>
      <c r="G62" s="13">
        <f>ROUND(E62*F62,2)</f>
        <v>228.6</v>
      </c>
    </row>
    <row r="63" spans="1:7" ht="90" x14ac:dyDescent="0.25">
      <c r="A63" s="14"/>
      <c r="B63" s="14"/>
      <c r="C63" s="14"/>
      <c r="D63" s="15" t="s">
        <v>102</v>
      </c>
      <c r="E63" s="14"/>
      <c r="F63" s="14"/>
      <c r="G63" s="14"/>
    </row>
    <row r="64" spans="1:7" x14ac:dyDescent="0.25">
      <c r="A64" s="10" t="s">
        <v>103</v>
      </c>
      <c r="B64" s="10" t="s">
        <v>15</v>
      </c>
      <c r="C64" s="10" t="s">
        <v>28</v>
      </c>
      <c r="D64" s="22" t="s">
        <v>104</v>
      </c>
      <c r="E64" s="11">
        <v>2</v>
      </c>
      <c r="F64" s="12">
        <v>57.15</v>
      </c>
      <c r="G64" s="13">
        <f>ROUND(E64*F64,2)</f>
        <v>114.3</v>
      </c>
    </row>
    <row r="65" spans="1:7" ht="78.75" x14ac:dyDescent="0.25">
      <c r="A65" s="14"/>
      <c r="B65" s="14"/>
      <c r="C65" s="14"/>
      <c r="D65" s="15" t="s">
        <v>105</v>
      </c>
      <c r="E65" s="14"/>
      <c r="F65" s="14"/>
      <c r="G65" s="14"/>
    </row>
    <row r="66" spans="1:7" x14ac:dyDescent="0.25">
      <c r="A66" s="14"/>
      <c r="B66" s="14"/>
      <c r="C66" s="14"/>
      <c r="D66" s="23" t="s">
        <v>106</v>
      </c>
      <c r="E66" s="16">
        <v>1</v>
      </c>
      <c r="F66" s="9">
        <f>G54+G56+G58+G60+G62+G64</f>
        <v>10822.47</v>
      </c>
      <c r="G66" s="9">
        <f>ROUND(F66*E66,2)</f>
        <v>10822.47</v>
      </c>
    </row>
    <row r="67" spans="1:7" ht="0.95" customHeight="1" x14ac:dyDescent="0.25">
      <c r="A67" s="17"/>
      <c r="B67" s="17"/>
      <c r="C67" s="17"/>
      <c r="D67" s="24"/>
      <c r="E67" s="17"/>
      <c r="F67" s="17"/>
      <c r="G67" s="17"/>
    </row>
    <row r="68" spans="1:7" x14ac:dyDescent="0.25">
      <c r="A68" s="7" t="s">
        <v>107</v>
      </c>
      <c r="B68" s="7" t="s">
        <v>11</v>
      </c>
      <c r="C68" s="7" t="s">
        <v>12</v>
      </c>
      <c r="D68" s="21" t="s">
        <v>108</v>
      </c>
      <c r="E68" s="8">
        <f>E79</f>
        <v>1</v>
      </c>
      <c r="F68" s="9">
        <f>F79</f>
        <v>18703.150000000001</v>
      </c>
      <c r="G68" s="9">
        <f>G79</f>
        <v>18703.150000000001</v>
      </c>
    </row>
    <row r="69" spans="1:7" x14ac:dyDescent="0.25">
      <c r="A69" s="10" t="s">
        <v>109</v>
      </c>
      <c r="B69" s="10" t="s">
        <v>15</v>
      </c>
      <c r="C69" s="10" t="s">
        <v>20</v>
      </c>
      <c r="D69" s="22" t="s">
        <v>110</v>
      </c>
      <c r="E69" s="11">
        <v>161.30000000000001</v>
      </c>
      <c r="F69" s="12">
        <v>12.64</v>
      </c>
      <c r="G69" s="13">
        <f>ROUND(E69*F69,2)</f>
        <v>2038.83</v>
      </c>
    </row>
    <row r="70" spans="1:7" ht="168.75" x14ac:dyDescent="0.25">
      <c r="A70" s="14"/>
      <c r="B70" s="14"/>
      <c r="C70" s="14"/>
      <c r="D70" s="15" t="s">
        <v>111</v>
      </c>
      <c r="E70" s="14"/>
      <c r="F70" s="14"/>
      <c r="G70" s="14"/>
    </row>
    <row r="71" spans="1:7" x14ac:dyDescent="0.25">
      <c r="A71" s="10" t="s">
        <v>112</v>
      </c>
      <c r="B71" s="10" t="s">
        <v>15</v>
      </c>
      <c r="C71" s="10" t="s">
        <v>95</v>
      </c>
      <c r="D71" s="22" t="s">
        <v>113</v>
      </c>
      <c r="E71" s="11">
        <v>102.89</v>
      </c>
      <c r="F71" s="12">
        <v>16.45</v>
      </c>
      <c r="G71" s="13">
        <f>ROUND(E71*F71,2)</f>
        <v>1692.54</v>
      </c>
    </row>
    <row r="72" spans="1:7" ht="90" x14ac:dyDescent="0.25">
      <c r="A72" s="14"/>
      <c r="B72" s="14"/>
      <c r="C72" s="14"/>
      <c r="D72" s="15" t="s">
        <v>114</v>
      </c>
      <c r="E72" s="14"/>
      <c r="F72" s="14"/>
      <c r="G72" s="14"/>
    </row>
    <row r="73" spans="1:7" x14ac:dyDescent="0.25">
      <c r="A73" s="10" t="s">
        <v>115</v>
      </c>
      <c r="B73" s="10" t="s">
        <v>15</v>
      </c>
      <c r="C73" s="10" t="s">
        <v>20</v>
      </c>
      <c r="D73" s="22" t="s">
        <v>116</v>
      </c>
      <c r="E73" s="11">
        <v>161.30000000000001</v>
      </c>
      <c r="F73" s="12">
        <v>67.63</v>
      </c>
      <c r="G73" s="13">
        <f>ROUND(E73*F73,2)</f>
        <v>10908.72</v>
      </c>
    </row>
    <row r="74" spans="1:7" ht="135" x14ac:dyDescent="0.25">
      <c r="A74" s="14"/>
      <c r="B74" s="14"/>
      <c r="C74" s="14"/>
      <c r="D74" s="15" t="s">
        <v>117</v>
      </c>
      <c r="E74" s="14"/>
      <c r="F74" s="14"/>
      <c r="G74" s="14"/>
    </row>
    <row r="75" spans="1:7" ht="22.5" x14ac:dyDescent="0.25">
      <c r="A75" s="10" t="s">
        <v>118</v>
      </c>
      <c r="B75" s="10" t="s">
        <v>15</v>
      </c>
      <c r="C75" s="10" t="s">
        <v>20</v>
      </c>
      <c r="D75" s="22" t="s">
        <v>119</v>
      </c>
      <c r="E75" s="11">
        <v>51.21</v>
      </c>
      <c r="F75" s="12">
        <v>60.27</v>
      </c>
      <c r="G75" s="13">
        <f>ROUND(E75*F75,2)</f>
        <v>3086.43</v>
      </c>
    </row>
    <row r="76" spans="1:7" ht="168.75" x14ac:dyDescent="0.25">
      <c r="A76" s="14"/>
      <c r="B76" s="14"/>
      <c r="C76" s="14"/>
      <c r="D76" s="15" t="s">
        <v>120</v>
      </c>
      <c r="E76" s="14"/>
      <c r="F76" s="14"/>
      <c r="G76" s="14"/>
    </row>
    <row r="77" spans="1:7" x14ac:dyDescent="0.25">
      <c r="A77" s="10" t="s">
        <v>121</v>
      </c>
      <c r="B77" s="10" t="s">
        <v>15</v>
      </c>
      <c r="C77" s="10" t="s">
        <v>123</v>
      </c>
      <c r="D77" s="22" t="s">
        <v>122</v>
      </c>
      <c r="E77" s="11">
        <v>32.74</v>
      </c>
      <c r="F77" s="12">
        <v>29.83</v>
      </c>
      <c r="G77" s="13">
        <f>ROUND(E77*F77,2)</f>
        <v>976.63</v>
      </c>
    </row>
    <row r="78" spans="1:7" ht="90" x14ac:dyDescent="0.25">
      <c r="A78" s="14"/>
      <c r="B78" s="14"/>
      <c r="C78" s="14"/>
      <c r="D78" s="15" t="s">
        <v>124</v>
      </c>
      <c r="E78" s="14"/>
      <c r="F78" s="14"/>
      <c r="G78" s="14"/>
    </row>
    <row r="79" spans="1:7" x14ac:dyDescent="0.25">
      <c r="A79" s="14"/>
      <c r="B79" s="14"/>
      <c r="C79" s="14"/>
      <c r="D79" s="23" t="s">
        <v>125</v>
      </c>
      <c r="E79" s="16">
        <v>1</v>
      </c>
      <c r="F79" s="9">
        <f>G69+G71+G73+G75+G77</f>
        <v>18703.150000000001</v>
      </c>
      <c r="G79" s="9">
        <f>ROUND(F79*E79,2)</f>
        <v>18703.150000000001</v>
      </c>
    </row>
    <row r="80" spans="1:7" ht="0.95" customHeight="1" x14ac:dyDescent="0.25">
      <c r="A80" s="17"/>
      <c r="B80" s="17"/>
      <c r="C80" s="17"/>
      <c r="D80" s="24"/>
      <c r="E80" s="17"/>
      <c r="F80" s="17"/>
      <c r="G80" s="17"/>
    </row>
    <row r="81" spans="1:7" x14ac:dyDescent="0.25">
      <c r="A81" s="7" t="s">
        <v>126</v>
      </c>
      <c r="B81" s="7" t="s">
        <v>11</v>
      </c>
      <c r="C81" s="7" t="s">
        <v>12</v>
      </c>
      <c r="D81" s="21" t="s">
        <v>127</v>
      </c>
      <c r="E81" s="8">
        <f>E99</f>
        <v>1</v>
      </c>
      <c r="F81" s="9">
        <f>F99</f>
        <v>10592.310000000001</v>
      </c>
      <c r="G81" s="9">
        <f>G99</f>
        <v>10592.31</v>
      </c>
    </row>
    <row r="82" spans="1:7" x14ac:dyDescent="0.25">
      <c r="A82" s="10" t="s">
        <v>128</v>
      </c>
      <c r="B82" s="10" t="s">
        <v>15</v>
      </c>
      <c r="C82" s="10" t="s">
        <v>6</v>
      </c>
      <c r="D82" s="22" t="s">
        <v>129</v>
      </c>
      <c r="E82" s="11">
        <v>1</v>
      </c>
      <c r="F82" s="12">
        <v>952.49</v>
      </c>
      <c r="G82" s="13">
        <f>ROUND(E82*F82,2)</f>
        <v>952.49</v>
      </c>
    </row>
    <row r="83" spans="1:7" ht="101.25" x14ac:dyDescent="0.25">
      <c r="A83" s="14"/>
      <c r="B83" s="14"/>
      <c r="C83" s="14"/>
      <c r="D83" s="15" t="s">
        <v>130</v>
      </c>
      <c r="E83" s="14"/>
      <c r="F83" s="14"/>
      <c r="G83" s="14"/>
    </row>
    <row r="84" spans="1:7" x14ac:dyDescent="0.25">
      <c r="A84" s="10" t="s">
        <v>131</v>
      </c>
      <c r="B84" s="10" t="s">
        <v>15</v>
      </c>
      <c r="C84" s="10" t="s">
        <v>6</v>
      </c>
      <c r="D84" s="22" t="s">
        <v>132</v>
      </c>
      <c r="E84" s="11">
        <v>1</v>
      </c>
      <c r="F84" s="12">
        <v>603.5</v>
      </c>
      <c r="G84" s="13">
        <f>ROUND(E84*F84,2)</f>
        <v>603.5</v>
      </c>
    </row>
    <row r="85" spans="1:7" ht="90" x14ac:dyDescent="0.25">
      <c r="A85" s="14"/>
      <c r="B85" s="14"/>
      <c r="C85" s="14"/>
      <c r="D85" s="15" t="s">
        <v>133</v>
      </c>
      <c r="E85" s="14"/>
      <c r="F85" s="14"/>
      <c r="G85" s="14"/>
    </row>
    <row r="86" spans="1:7" x14ac:dyDescent="0.25">
      <c r="A86" s="10" t="s">
        <v>134</v>
      </c>
      <c r="B86" s="10" t="s">
        <v>15</v>
      </c>
      <c r="C86" s="10" t="s">
        <v>6</v>
      </c>
      <c r="D86" s="22" t="s">
        <v>135</v>
      </c>
      <c r="E86" s="11">
        <v>1</v>
      </c>
      <c r="F86" s="12">
        <v>489.58</v>
      </c>
      <c r="G86" s="13">
        <f>ROUND(E86*F86,2)</f>
        <v>489.58</v>
      </c>
    </row>
    <row r="87" spans="1:7" x14ac:dyDescent="0.25">
      <c r="A87" s="10" t="s">
        <v>136</v>
      </c>
      <c r="B87" s="10" t="s">
        <v>15</v>
      </c>
      <c r="C87" s="10" t="s">
        <v>6</v>
      </c>
      <c r="D87" s="22" t="s">
        <v>137</v>
      </c>
      <c r="E87" s="11">
        <v>1</v>
      </c>
      <c r="F87" s="12">
        <v>3295.61</v>
      </c>
      <c r="G87" s="13">
        <f>ROUND(E87*F87,2)</f>
        <v>3295.61</v>
      </c>
    </row>
    <row r="88" spans="1:7" ht="258.75" x14ac:dyDescent="0.25">
      <c r="A88" s="14"/>
      <c r="B88" s="14"/>
      <c r="C88" s="14"/>
      <c r="D88" s="15" t="s">
        <v>138</v>
      </c>
      <c r="E88" s="14"/>
      <c r="F88" s="14"/>
      <c r="G88" s="14"/>
    </row>
    <row r="89" spans="1:7" x14ac:dyDescent="0.25">
      <c r="A89" s="10" t="s">
        <v>139</v>
      </c>
      <c r="B89" s="10" t="s">
        <v>15</v>
      </c>
      <c r="C89" s="10" t="s">
        <v>6</v>
      </c>
      <c r="D89" s="22" t="s">
        <v>140</v>
      </c>
      <c r="E89" s="11">
        <v>1</v>
      </c>
      <c r="F89" s="12">
        <v>1758.93</v>
      </c>
      <c r="G89" s="13">
        <f>ROUND(E89*F89,2)</f>
        <v>1758.93</v>
      </c>
    </row>
    <row r="90" spans="1:7" ht="157.5" x14ac:dyDescent="0.25">
      <c r="A90" s="14"/>
      <c r="B90" s="14"/>
      <c r="C90" s="14"/>
      <c r="D90" s="15" t="s">
        <v>141</v>
      </c>
      <c r="E90" s="14"/>
      <c r="F90" s="14"/>
      <c r="G90" s="14"/>
    </row>
    <row r="91" spans="1:7" x14ac:dyDescent="0.25">
      <c r="A91" s="10" t="s">
        <v>142</v>
      </c>
      <c r="B91" s="10" t="s">
        <v>15</v>
      </c>
      <c r="C91" s="10" t="s">
        <v>6</v>
      </c>
      <c r="D91" s="22" t="s">
        <v>143</v>
      </c>
      <c r="E91" s="11">
        <v>1</v>
      </c>
      <c r="F91" s="12">
        <v>2152.62</v>
      </c>
      <c r="G91" s="13">
        <f>ROUND(E91*F91,2)</f>
        <v>2152.62</v>
      </c>
    </row>
    <row r="92" spans="1:7" ht="191.25" x14ac:dyDescent="0.25">
      <c r="A92" s="14"/>
      <c r="B92" s="14"/>
      <c r="C92" s="14"/>
      <c r="D92" s="15" t="s">
        <v>144</v>
      </c>
      <c r="E92" s="14"/>
      <c r="F92" s="14"/>
      <c r="G92" s="14"/>
    </row>
    <row r="93" spans="1:7" x14ac:dyDescent="0.25">
      <c r="A93" s="10" t="s">
        <v>145</v>
      </c>
      <c r="B93" s="10" t="s">
        <v>15</v>
      </c>
      <c r="C93" s="10" t="s">
        <v>95</v>
      </c>
      <c r="D93" s="22" t="s">
        <v>146</v>
      </c>
      <c r="E93" s="11">
        <v>1</v>
      </c>
      <c r="F93" s="12">
        <v>96.01</v>
      </c>
      <c r="G93" s="13">
        <f>ROUND(E93*F93,2)</f>
        <v>96.01</v>
      </c>
    </row>
    <row r="94" spans="1:7" ht="112.5" x14ac:dyDescent="0.25">
      <c r="A94" s="14"/>
      <c r="B94" s="14"/>
      <c r="C94" s="14"/>
      <c r="D94" s="15" t="s">
        <v>147</v>
      </c>
      <c r="E94" s="14"/>
      <c r="F94" s="14"/>
      <c r="G94" s="14"/>
    </row>
    <row r="95" spans="1:7" ht="22.5" x14ac:dyDescent="0.25">
      <c r="A95" s="10" t="s">
        <v>148</v>
      </c>
      <c r="B95" s="10" t="s">
        <v>15</v>
      </c>
      <c r="C95" s="10" t="s">
        <v>150</v>
      </c>
      <c r="D95" s="22" t="s">
        <v>149</v>
      </c>
      <c r="E95" s="11">
        <v>1</v>
      </c>
      <c r="F95" s="12">
        <v>476.24</v>
      </c>
      <c r="G95" s="13">
        <f>ROUND(E95*F95,2)</f>
        <v>476.24</v>
      </c>
    </row>
    <row r="96" spans="1:7" ht="90" x14ac:dyDescent="0.25">
      <c r="A96" s="14"/>
      <c r="B96" s="14"/>
      <c r="C96" s="14"/>
      <c r="D96" s="15" t="s">
        <v>151</v>
      </c>
      <c r="E96" s="14"/>
      <c r="F96" s="14"/>
      <c r="G96" s="14"/>
    </row>
    <row r="97" spans="1:7" x14ac:dyDescent="0.25">
      <c r="A97" s="10" t="s">
        <v>152</v>
      </c>
      <c r="B97" s="10" t="s">
        <v>15</v>
      </c>
      <c r="C97" s="10" t="s">
        <v>20</v>
      </c>
      <c r="D97" s="22" t="s">
        <v>153</v>
      </c>
      <c r="E97" s="11">
        <v>19.5</v>
      </c>
      <c r="F97" s="12">
        <v>39.35</v>
      </c>
      <c r="G97" s="13">
        <f>ROUND(E97*F97,2)</f>
        <v>767.33</v>
      </c>
    </row>
    <row r="98" spans="1:7" ht="56.25" x14ac:dyDescent="0.25">
      <c r="A98" s="14"/>
      <c r="B98" s="14"/>
      <c r="C98" s="14"/>
      <c r="D98" s="15" t="s">
        <v>154</v>
      </c>
      <c r="E98" s="14"/>
      <c r="F98" s="14"/>
      <c r="G98" s="14"/>
    </row>
    <row r="99" spans="1:7" x14ac:dyDescent="0.25">
      <c r="A99" s="14"/>
      <c r="B99" s="14"/>
      <c r="C99" s="14"/>
      <c r="D99" s="23" t="s">
        <v>155</v>
      </c>
      <c r="E99" s="16">
        <v>1</v>
      </c>
      <c r="F99" s="9">
        <f>G82+G84+G87+G89+G91+G93+G95+G97+G86</f>
        <v>10592.310000000001</v>
      </c>
      <c r="G99" s="9">
        <f>ROUND(F99*E99,2)</f>
        <v>10592.31</v>
      </c>
    </row>
    <row r="100" spans="1:7" ht="0.95" customHeight="1" x14ac:dyDescent="0.25">
      <c r="A100" s="17"/>
      <c r="B100" s="17"/>
      <c r="C100" s="17"/>
      <c r="D100" s="24"/>
      <c r="E100" s="17"/>
      <c r="F100" s="17"/>
      <c r="G100" s="17"/>
    </row>
    <row r="101" spans="1:7" x14ac:dyDescent="0.25">
      <c r="A101" s="7" t="s">
        <v>156</v>
      </c>
      <c r="B101" s="7" t="s">
        <v>11</v>
      </c>
      <c r="C101" s="7" t="s">
        <v>12</v>
      </c>
      <c r="D101" s="21" t="s">
        <v>157</v>
      </c>
      <c r="E101" s="8">
        <f>E110</f>
        <v>1</v>
      </c>
      <c r="F101" s="9">
        <f>F110</f>
        <v>4537.9800000000005</v>
      </c>
      <c r="G101" s="9">
        <f>G110</f>
        <v>4537.9799999999996</v>
      </c>
    </row>
    <row r="102" spans="1:7" ht="22.5" x14ac:dyDescent="0.25">
      <c r="A102" s="10" t="s">
        <v>158</v>
      </c>
      <c r="B102" s="10" t="s">
        <v>15</v>
      </c>
      <c r="C102" s="10" t="s">
        <v>20</v>
      </c>
      <c r="D102" s="22" t="s">
        <v>159</v>
      </c>
      <c r="E102" s="11">
        <v>16.690000000000001</v>
      </c>
      <c r="F102" s="12">
        <v>133.35</v>
      </c>
      <c r="G102" s="13">
        <f>ROUND(E102*F102,2)</f>
        <v>2225.61</v>
      </c>
    </row>
    <row r="103" spans="1:7" ht="213.75" x14ac:dyDescent="0.25">
      <c r="A103" s="14"/>
      <c r="B103" s="14"/>
      <c r="C103" s="14"/>
      <c r="D103" s="15" t="s">
        <v>160</v>
      </c>
      <c r="E103" s="14"/>
      <c r="F103" s="14"/>
      <c r="G103" s="14"/>
    </row>
    <row r="104" spans="1:7" ht="22.5" x14ac:dyDescent="0.25">
      <c r="A104" s="10" t="s">
        <v>161</v>
      </c>
      <c r="B104" s="10" t="s">
        <v>15</v>
      </c>
      <c r="C104" s="10" t="s">
        <v>123</v>
      </c>
      <c r="D104" s="22" t="s">
        <v>162</v>
      </c>
      <c r="E104" s="11">
        <v>0.72</v>
      </c>
      <c r="F104" s="12">
        <v>205.74</v>
      </c>
      <c r="G104" s="13">
        <f>ROUND(E104*F104,2)</f>
        <v>148.13</v>
      </c>
    </row>
    <row r="105" spans="1:7" ht="67.5" x14ac:dyDescent="0.25">
      <c r="A105" s="14"/>
      <c r="B105" s="14"/>
      <c r="C105" s="14"/>
      <c r="D105" s="15" t="s">
        <v>163</v>
      </c>
      <c r="E105" s="14"/>
      <c r="F105" s="14"/>
      <c r="G105" s="14"/>
    </row>
    <row r="106" spans="1:7" x14ac:dyDescent="0.25">
      <c r="A106" s="10" t="s">
        <v>164</v>
      </c>
      <c r="B106" s="10" t="s">
        <v>15</v>
      </c>
      <c r="C106" s="10" t="s">
        <v>20</v>
      </c>
      <c r="D106" s="22" t="s">
        <v>165</v>
      </c>
      <c r="E106" s="11">
        <v>7.36</v>
      </c>
      <c r="F106" s="12">
        <v>158.19</v>
      </c>
      <c r="G106" s="13">
        <f>ROUND(E106*F106,2)</f>
        <v>1164.28</v>
      </c>
    </row>
    <row r="107" spans="1:7" ht="101.25" x14ac:dyDescent="0.25">
      <c r="A107" s="14"/>
      <c r="B107" s="14"/>
      <c r="C107" s="14"/>
      <c r="D107" s="15" t="s">
        <v>166</v>
      </c>
      <c r="E107" s="14"/>
      <c r="F107" s="14"/>
      <c r="G107" s="14"/>
    </row>
    <row r="108" spans="1:7" x14ac:dyDescent="0.25">
      <c r="A108" s="10" t="s">
        <v>167</v>
      </c>
      <c r="B108" s="10" t="s">
        <v>15</v>
      </c>
      <c r="C108" s="10" t="s">
        <v>95</v>
      </c>
      <c r="D108" s="22" t="s">
        <v>168</v>
      </c>
      <c r="E108" s="11">
        <v>7.4</v>
      </c>
      <c r="F108" s="12">
        <v>135.13</v>
      </c>
      <c r="G108" s="13">
        <f>ROUND(E108*F108,2)</f>
        <v>999.96</v>
      </c>
    </row>
    <row r="109" spans="1:7" ht="45" x14ac:dyDescent="0.25">
      <c r="A109" s="14"/>
      <c r="B109" s="14"/>
      <c r="C109" s="14"/>
      <c r="D109" s="15" t="s">
        <v>169</v>
      </c>
      <c r="E109" s="14"/>
      <c r="F109" s="14"/>
      <c r="G109" s="14"/>
    </row>
    <row r="110" spans="1:7" x14ac:dyDescent="0.25">
      <c r="A110" s="14"/>
      <c r="B110" s="14"/>
      <c r="C110" s="14"/>
      <c r="D110" s="23" t="s">
        <v>170</v>
      </c>
      <c r="E110" s="16">
        <v>1</v>
      </c>
      <c r="F110" s="9">
        <f>G102+G104+G106+G108</f>
        <v>4537.9800000000005</v>
      </c>
      <c r="G110" s="9">
        <f>ROUND(F110*E110,2)</f>
        <v>4537.9799999999996</v>
      </c>
    </row>
    <row r="111" spans="1:7" ht="0.95" customHeight="1" x14ac:dyDescent="0.25">
      <c r="A111" s="17"/>
      <c r="B111" s="17"/>
      <c r="C111" s="17"/>
      <c r="D111" s="24"/>
      <c r="E111" s="17"/>
      <c r="F111" s="17"/>
      <c r="G111" s="17"/>
    </row>
    <row r="112" spans="1:7" x14ac:dyDescent="0.25">
      <c r="A112" s="7" t="s">
        <v>171</v>
      </c>
      <c r="B112" s="7" t="s">
        <v>11</v>
      </c>
      <c r="C112" s="7" t="s">
        <v>12</v>
      </c>
      <c r="D112" s="21" t="s">
        <v>172</v>
      </c>
      <c r="E112" s="8">
        <f>E121</f>
        <v>1</v>
      </c>
      <c r="F112" s="9">
        <f>F121</f>
        <v>11584.98</v>
      </c>
      <c r="G112" s="9">
        <f>G121</f>
        <v>11584.98</v>
      </c>
    </row>
    <row r="113" spans="1:7" x14ac:dyDescent="0.25">
      <c r="A113" s="10" t="s">
        <v>173</v>
      </c>
      <c r="B113" s="10" t="s">
        <v>15</v>
      </c>
      <c r="C113" s="10" t="s">
        <v>6</v>
      </c>
      <c r="D113" s="22" t="s">
        <v>174</v>
      </c>
      <c r="E113" s="11">
        <v>2</v>
      </c>
      <c r="F113" s="12">
        <v>2223.31</v>
      </c>
      <c r="G113" s="13">
        <f>ROUND(E113*F113,2)</f>
        <v>4446.62</v>
      </c>
    </row>
    <row r="114" spans="1:7" ht="180" x14ac:dyDescent="0.25">
      <c r="A114" s="14"/>
      <c r="B114" s="14"/>
      <c r="C114" s="14"/>
      <c r="D114" s="15" t="s">
        <v>175</v>
      </c>
      <c r="E114" s="14"/>
      <c r="F114" s="14"/>
      <c r="G114" s="14"/>
    </row>
    <row r="115" spans="1:7" x14ac:dyDescent="0.25">
      <c r="A115" s="10" t="s">
        <v>176</v>
      </c>
      <c r="B115" s="10" t="s">
        <v>15</v>
      </c>
      <c r="C115" s="10" t="s">
        <v>20</v>
      </c>
      <c r="D115" s="22" t="s">
        <v>177</v>
      </c>
      <c r="E115" s="11">
        <v>10.51</v>
      </c>
      <c r="F115" s="12">
        <v>184.15</v>
      </c>
      <c r="G115" s="13">
        <f>ROUND(E115*F115,2)</f>
        <v>1935.42</v>
      </c>
    </row>
    <row r="116" spans="1:7" ht="157.5" x14ac:dyDescent="0.25">
      <c r="A116" s="14"/>
      <c r="B116" s="14"/>
      <c r="C116" s="14"/>
      <c r="D116" s="15" t="s">
        <v>178</v>
      </c>
      <c r="E116" s="14"/>
      <c r="F116" s="14"/>
      <c r="G116" s="14"/>
    </row>
    <row r="117" spans="1:7" x14ac:dyDescent="0.25">
      <c r="A117" s="10" t="s">
        <v>179</v>
      </c>
      <c r="B117" s="10" t="s">
        <v>15</v>
      </c>
      <c r="C117" s="10" t="s">
        <v>20</v>
      </c>
      <c r="D117" s="22" t="s">
        <v>180</v>
      </c>
      <c r="E117" s="11">
        <v>13.95</v>
      </c>
      <c r="F117" s="12">
        <v>146.05000000000001</v>
      </c>
      <c r="G117" s="13">
        <f>ROUND(E117*F117,2)</f>
        <v>2037.4</v>
      </c>
    </row>
    <row r="118" spans="1:7" ht="123.75" x14ac:dyDescent="0.25">
      <c r="A118" s="14"/>
      <c r="B118" s="14"/>
      <c r="C118" s="14"/>
      <c r="D118" s="15" t="s">
        <v>181</v>
      </c>
      <c r="E118" s="14"/>
      <c r="F118" s="14"/>
      <c r="G118" s="14"/>
    </row>
    <row r="119" spans="1:7" x14ac:dyDescent="0.25">
      <c r="A119" s="10" t="s">
        <v>182</v>
      </c>
      <c r="B119" s="10" t="s">
        <v>15</v>
      </c>
      <c r="C119" s="10" t="s">
        <v>20</v>
      </c>
      <c r="D119" s="22" t="s">
        <v>183</v>
      </c>
      <c r="E119" s="11">
        <v>55.39</v>
      </c>
      <c r="F119" s="12">
        <v>57.15</v>
      </c>
      <c r="G119" s="13">
        <f>ROUND(E119*F119,2)</f>
        <v>3165.54</v>
      </c>
    </row>
    <row r="120" spans="1:7" ht="45" x14ac:dyDescent="0.25">
      <c r="A120" s="14"/>
      <c r="B120" s="14"/>
      <c r="C120" s="14"/>
      <c r="D120" s="15" t="s">
        <v>184</v>
      </c>
      <c r="E120" s="14"/>
      <c r="F120" s="14"/>
      <c r="G120" s="14"/>
    </row>
    <row r="121" spans="1:7" x14ac:dyDescent="0.25">
      <c r="A121" s="14"/>
      <c r="B121" s="14"/>
      <c r="C121" s="14"/>
      <c r="D121" s="23" t="s">
        <v>185</v>
      </c>
      <c r="E121" s="16">
        <v>1</v>
      </c>
      <c r="F121" s="9">
        <f>G113+G115+G117+G119</f>
        <v>11584.98</v>
      </c>
      <c r="G121" s="9">
        <f>ROUND(F121*E121,2)</f>
        <v>11584.98</v>
      </c>
    </row>
    <row r="122" spans="1:7" ht="0.95" customHeight="1" x14ac:dyDescent="0.25">
      <c r="A122" s="17"/>
      <c r="B122" s="17"/>
      <c r="C122" s="17"/>
      <c r="D122" s="24"/>
      <c r="E122" s="17"/>
      <c r="F122" s="17"/>
      <c r="G122" s="17"/>
    </row>
    <row r="123" spans="1:7" x14ac:dyDescent="0.25">
      <c r="A123" s="7" t="s">
        <v>186</v>
      </c>
      <c r="B123" s="7" t="s">
        <v>11</v>
      </c>
      <c r="C123" s="7" t="s">
        <v>12</v>
      </c>
      <c r="D123" s="21" t="s">
        <v>187</v>
      </c>
      <c r="E123" s="8">
        <f>E171</f>
        <v>1</v>
      </c>
      <c r="F123" s="9">
        <f>F171</f>
        <v>45199.850000000006</v>
      </c>
      <c r="G123" s="9">
        <f>G171</f>
        <v>45199.85</v>
      </c>
    </row>
    <row r="124" spans="1:7" ht="22.5" x14ac:dyDescent="0.25">
      <c r="A124" s="10" t="s">
        <v>188</v>
      </c>
      <c r="B124" s="10" t="s">
        <v>15</v>
      </c>
      <c r="C124" s="10" t="s">
        <v>28</v>
      </c>
      <c r="D124" s="22" t="s">
        <v>189</v>
      </c>
      <c r="E124" s="11">
        <v>1</v>
      </c>
      <c r="F124" s="12">
        <v>11811.11</v>
      </c>
      <c r="G124" s="13">
        <f>ROUND(E124*F124,2)</f>
        <v>11811.11</v>
      </c>
    </row>
    <row r="125" spans="1:7" ht="409.5" x14ac:dyDescent="0.25">
      <c r="A125" s="14"/>
      <c r="B125" s="14"/>
      <c r="C125" s="14"/>
      <c r="D125" s="15" t="s">
        <v>190</v>
      </c>
      <c r="E125" s="14"/>
      <c r="F125" s="14"/>
      <c r="G125" s="14"/>
    </row>
    <row r="126" spans="1:7" ht="22.5" x14ac:dyDescent="0.25">
      <c r="A126" s="10" t="s">
        <v>191</v>
      </c>
      <c r="B126" s="10" t="s">
        <v>15</v>
      </c>
      <c r="C126" s="10" t="s">
        <v>28</v>
      </c>
      <c r="D126" s="22" t="s">
        <v>192</v>
      </c>
      <c r="E126" s="11">
        <v>1</v>
      </c>
      <c r="F126" s="12">
        <v>2686.77</v>
      </c>
      <c r="G126" s="13">
        <f>ROUND(E126*F126,2)</f>
        <v>2686.77</v>
      </c>
    </row>
    <row r="127" spans="1:7" ht="303.75" x14ac:dyDescent="0.25">
      <c r="A127" s="14"/>
      <c r="B127" s="14"/>
      <c r="C127" s="14"/>
      <c r="D127" s="15" t="s">
        <v>193</v>
      </c>
      <c r="E127" s="14"/>
      <c r="F127" s="14"/>
      <c r="G127" s="14"/>
    </row>
    <row r="128" spans="1:7" ht="22.5" x14ac:dyDescent="0.25">
      <c r="A128" s="10" t="s">
        <v>194</v>
      </c>
      <c r="B128" s="10" t="s">
        <v>15</v>
      </c>
      <c r="C128" s="10" t="s">
        <v>28</v>
      </c>
      <c r="D128" s="22" t="s">
        <v>195</v>
      </c>
      <c r="E128" s="11">
        <v>1</v>
      </c>
      <c r="F128" s="12">
        <v>2407</v>
      </c>
      <c r="G128" s="13">
        <f>ROUND(E128*F128,2)</f>
        <v>2407</v>
      </c>
    </row>
    <row r="129" spans="1:7" ht="303.75" x14ac:dyDescent="0.25">
      <c r="A129" s="14"/>
      <c r="B129" s="14"/>
      <c r="C129" s="14"/>
      <c r="D129" s="15" t="s">
        <v>196</v>
      </c>
      <c r="E129" s="14"/>
      <c r="F129" s="14"/>
      <c r="G129" s="14"/>
    </row>
    <row r="130" spans="1:7" ht="22.5" x14ac:dyDescent="0.25">
      <c r="A130" s="10" t="s">
        <v>197</v>
      </c>
      <c r="B130" s="10" t="s">
        <v>15</v>
      </c>
      <c r="C130" s="10" t="s">
        <v>28</v>
      </c>
      <c r="D130" s="22" t="s">
        <v>198</v>
      </c>
      <c r="E130" s="11">
        <v>1</v>
      </c>
      <c r="F130" s="12">
        <v>2089.13</v>
      </c>
      <c r="G130" s="13">
        <f>ROUND(E130*F130,2)</f>
        <v>2089.13</v>
      </c>
    </row>
    <row r="131" spans="1:7" ht="348.75" x14ac:dyDescent="0.25">
      <c r="A131" s="14"/>
      <c r="B131" s="14"/>
      <c r="C131" s="14"/>
      <c r="D131" s="15" t="s">
        <v>199</v>
      </c>
      <c r="E131" s="14"/>
      <c r="F131" s="14"/>
      <c r="G131" s="14"/>
    </row>
    <row r="132" spans="1:7" x14ac:dyDescent="0.25">
      <c r="A132" s="10" t="s">
        <v>200</v>
      </c>
      <c r="B132" s="10" t="s">
        <v>15</v>
      </c>
      <c r="C132" s="10" t="s">
        <v>20</v>
      </c>
      <c r="D132" s="22" t="s">
        <v>201</v>
      </c>
      <c r="E132" s="11">
        <v>46.62</v>
      </c>
      <c r="F132" s="12">
        <v>48.89</v>
      </c>
      <c r="G132" s="13">
        <f>ROUND(E132*F132,2)</f>
        <v>2279.25</v>
      </c>
    </row>
    <row r="133" spans="1:7" ht="270" x14ac:dyDescent="0.25">
      <c r="A133" s="14"/>
      <c r="B133" s="14"/>
      <c r="C133" s="14"/>
      <c r="D133" s="15" t="s">
        <v>202</v>
      </c>
      <c r="E133" s="14"/>
      <c r="F133" s="14"/>
      <c r="G133" s="14"/>
    </row>
    <row r="134" spans="1:7" x14ac:dyDescent="0.25">
      <c r="A134" s="10" t="s">
        <v>203</v>
      </c>
      <c r="B134" s="10" t="s">
        <v>15</v>
      </c>
      <c r="C134" s="10" t="s">
        <v>205</v>
      </c>
      <c r="D134" s="22" t="s">
        <v>204</v>
      </c>
      <c r="E134" s="11">
        <v>12</v>
      </c>
      <c r="F134" s="12">
        <v>34.54</v>
      </c>
      <c r="G134" s="13">
        <f>ROUND(E134*F134,2)</f>
        <v>414.48</v>
      </c>
    </row>
    <row r="135" spans="1:7" ht="56.25" x14ac:dyDescent="0.25">
      <c r="A135" s="14"/>
      <c r="B135" s="14"/>
      <c r="C135" s="14"/>
      <c r="D135" s="15" t="s">
        <v>206</v>
      </c>
      <c r="E135" s="14"/>
      <c r="F135" s="14"/>
      <c r="G135" s="14"/>
    </row>
    <row r="136" spans="1:7" ht="22.5" x14ac:dyDescent="0.25">
      <c r="A136" s="10" t="s">
        <v>207</v>
      </c>
      <c r="B136" s="10" t="s">
        <v>15</v>
      </c>
      <c r="C136" s="10" t="s">
        <v>28</v>
      </c>
      <c r="D136" s="22" t="s">
        <v>208</v>
      </c>
      <c r="E136" s="11">
        <v>12</v>
      </c>
      <c r="F136" s="12">
        <v>132.74</v>
      </c>
      <c r="G136" s="13">
        <f>ROUND(E136*F136,2)</f>
        <v>1592.88</v>
      </c>
    </row>
    <row r="137" spans="1:7" ht="225" x14ac:dyDescent="0.25">
      <c r="A137" s="14"/>
      <c r="B137" s="14"/>
      <c r="C137" s="14"/>
      <c r="D137" s="15" t="s">
        <v>209</v>
      </c>
      <c r="E137" s="14"/>
      <c r="F137" s="14"/>
      <c r="G137" s="14"/>
    </row>
    <row r="138" spans="1:7" x14ac:dyDescent="0.25">
      <c r="A138" s="10" t="s">
        <v>210</v>
      </c>
      <c r="B138" s="10" t="s">
        <v>15</v>
      </c>
      <c r="C138" s="10" t="s">
        <v>28</v>
      </c>
      <c r="D138" s="22" t="s">
        <v>211</v>
      </c>
      <c r="E138" s="11">
        <v>2</v>
      </c>
      <c r="F138" s="12">
        <v>108.71</v>
      </c>
      <c r="G138" s="13">
        <f>ROUND(E138*F138,2)</f>
        <v>217.42</v>
      </c>
    </row>
    <row r="139" spans="1:7" ht="78.75" x14ac:dyDescent="0.25">
      <c r="A139" s="14"/>
      <c r="B139" s="14"/>
      <c r="C139" s="14"/>
      <c r="D139" s="15" t="s">
        <v>212</v>
      </c>
      <c r="E139" s="14"/>
      <c r="F139" s="14"/>
      <c r="G139" s="14"/>
    </row>
    <row r="140" spans="1:7" x14ac:dyDescent="0.25">
      <c r="A140" s="10" t="s">
        <v>213</v>
      </c>
      <c r="B140" s="10" t="s">
        <v>15</v>
      </c>
      <c r="C140" s="10" t="s">
        <v>95</v>
      </c>
      <c r="D140" s="22" t="s">
        <v>214</v>
      </c>
      <c r="E140" s="11">
        <v>20</v>
      </c>
      <c r="F140" s="12">
        <v>18.16</v>
      </c>
      <c r="G140" s="13">
        <f>ROUND(E140*F140,2)</f>
        <v>363.2</v>
      </c>
    </row>
    <row r="141" spans="1:7" ht="123.75" x14ac:dyDescent="0.25">
      <c r="A141" s="14"/>
      <c r="B141" s="14"/>
      <c r="C141" s="14"/>
      <c r="D141" s="15" t="s">
        <v>215</v>
      </c>
      <c r="E141" s="14"/>
      <c r="F141" s="14"/>
      <c r="G141" s="14"/>
    </row>
    <row r="142" spans="1:7" x14ac:dyDescent="0.25">
      <c r="A142" s="10" t="s">
        <v>216</v>
      </c>
      <c r="B142" s="10" t="s">
        <v>15</v>
      </c>
      <c r="C142" s="10" t="s">
        <v>95</v>
      </c>
      <c r="D142" s="22" t="s">
        <v>217</v>
      </c>
      <c r="E142" s="11">
        <v>15</v>
      </c>
      <c r="F142" s="12">
        <v>22.03</v>
      </c>
      <c r="G142" s="13">
        <f>ROUND(E142*F142,2)</f>
        <v>330.45</v>
      </c>
    </row>
    <row r="143" spans="1:7" ht="123.75" x14ac:dyDescent="0.25">
      <c r="A143" s="14"/>
      <c r="B143" s="14"/>
      <c r="C143" s="14"/>
      <c r="D143" s="15" t="s">
        <v>218</v>
      </c>
      <c r="E143" s="14"/>
      <c r="F143" s="14"/>
      <c r="G143" s="14"/>
    </row>
    <row r="144" spans="1:7" x14ac:dyDescent="0.25">
      <c r="A144" s="10" t="s">
        <v>219</v>
      </c>
      <c r="B144" s="10" t="s">
        <v>15</v>
      </c>
      <c r="C144" s="10" t="s">
        <v>95</v>
      </c>
      <c r="D144" s="22" t="s">
        <v>220</v>
      </c>
      <c r="E144" s="11">
        <v>15</v>
      </c>
      <c r="F144" s="12">
        <v>13.91</v>
      </c>
      <c r="G144" s="13">
        <f>ROUND(E144*F144,2)</f>
        <v>208.65</v>
      </c>
    </row>
    <row r="145" spans="1:7" ht="146.25" x14ac:dyDescent="0.25">
      <c r="A145" s="14"/>
      <c r="B145" s="14"/>
      <c r="C145" s="14"/>
      <c r="D145" s="15" t="s">
        <v>221</v>
      </c>
      <c r="E145" s="14"/>
      <c r="F145" s="14"/>
      <c r="G145" s="14"/>
    </row>
    <row r="146" spans="1:7" x14ac:dyDescent="0.25">
      <c r="A146" s="10" t="s">
        <v>222</v>
      </c>
      <c r="B146" s="10" t="s">
        <v>15</v>
      </c>
      <c r="C146" s="10" t="s">
        <v>95</v>
      </c>
      <c r="D146" s="22" t="s">
        <v>223</v>
      </c>
      <c r="E146" s="11">
        <v>20</v>
      </c>
      <c r="F146" s="12">
        <v>27.81</v>
      </c>
      <c r="G146" s="13">
        <f>ROUND(E146*F146,2)</f>
        <v>556.20000000000005</v>
      </c>
    </row>
    <row r="147" spans="1:7" ht="146.25" x14ac:dyDescent="0.25">
      <c r="A147" s="14"/>
      <c r="B147" s="14"/>
      <c r="C147" s="14"/>
      <c r="D147" s="15" t="s">
        <v>224</v>
      </c>
      <c r="E147" s="14"/>
      <c r="F147" s="14"/>
      <c r="G147" s="14"/>
    </row>
    <row r="148" spans="1:7" ht="22.5" x14ac:dyDescent="0.25">
      <c r="A148" s="10" t="s">
        <v>225</v>
      </c>
      <c r="B148" s="10" t="s">
        <v>15</v>
      </c>
      <c r="C148" s="10" t="s">
        <v>28</v>
      </c>
      <c r="D148" s="22" t="s">
        <v>226</v>
      </c>
      <c r="E148" s="11">
        <v>13.4</v>
      </c>
      <c r="F148" s="12">
        <v>50.67</v>
      </c>
      <c r="G148" s="13">
        <f>ROUND(E148*F148,2)</f>
        <v>678.98</v>
      </c>
    </row>
    <row r="149" spans="1:7" ht="157.5" x14ac:dyDescent="0.25">
      <c r="A149" s="14"/>
      <c r="B149" s="14"/>
      <c r="C149" s="14"/>
      <c r="D149" s="15" t="s">
        <v>227</v>
      </c>
      <c r="E149" s="14"/>
      <c r="F149" s="14"/>
      <c r="G149" s="14"/>
    </row>
    <row r="150" spans="1:7" x14ac:dyDescent="0.25">
      <c r="A150" s="10" t="s">
        <v>228</v>
      </c>
      <c r="B150" s="10" t="s">
        <v>15</v>
      </c>
      <c r="C150" s="10" t="s">
        <v>95</v>
      </c>
      <c r="D150" s="22" t="s">
        <v>229</v>
      </c>
      <c r="E150" s="11">
        <v>75</v>
      </c>
      <c r="F150" s="12">
        <v>5.92</v>
      </c>
      <c r="G150" s="13">
        <f>ROUND(E150*F150,2)</f>
        <v>444</v>
      </c>
    </row>
    <row r="151" spans="1:7" ht="33.75" x14ac:dyDescent="0.25">
      <c r="A151" s="14"/>
      <c r="B151" s="14"/>
      <c r="C151" s="14"/>
      <c r="D151" s="15" t="s">
        <v>230</v>
      </c>
      <c r="E151" s="14"/>
      <c r="F151" s="14"/>
      <c r="G151" s="14"/>
    </row>
    <row r="152" spans="1:7" x14ac:dyDescent="0.25">
      <c r="A152" s="10" t="s">
        <v>231</v>
      </c>
      <c r="B152" s="10" t="s">
        <v>15</v>
      </c>
      <c r="C152" s="10" t="s">
        <v>28</v>
      </c>
      <c r="D152" s="22" t="s">
        <v>232</v>
      </c>
      <c r="E152" s="11">
        <v>2</v>
      </c>
      <c r="F152" s="12">
        <v>230.22</v>
      </c>
      <c r="G152" s="13">
        <f>ROUND(E152*F152,2)</f>
        <v>460.44</v>
      </c>
    </row>
    <row r="153" spans="1:7" ht="45" x14ac:dyDescent="0.25">
      <c r="A153" s="14"/>
      <c r="B153" s="14"/>
      <c r="C153" s="14"/>
      <c r="D153" s="15" t="s">
        <v>233</v>
      </c>
      <c r="E153" s="14"/>
      <c r="F153" s="14"/>
      <c r="G153" s="14"/>
    </row>
    <row r="154" spans="1:7" x14ac:dyDescent="0.25">
      <c r="A154" s="10" t="s">
        <v>234</v>
      </c>
      <c r="B154" s="10" t="s">
        <v>15</v>
      </c>
      <c r="C154" s="10" t="s">
        <v>28</v>
      </c>
      <c r="D154" s="22" t="s">
        <v>235</v>
      </c>
      <c r="E154" s="11">
        <v>3</v>
      </c>
      <c r="F154" s="12">
        <v>270.63</v>
      </c>
      <c r="G154" s="13">
        <f>ROUND(E154*F154,2)</f>
        <v>811.89</v>
      </c>
    </row>
    <row r="155" spans="1:7" ht="45" x14ac:dyDescent="0.25">
      <c r="A155" s="14"/>
      <c r="B155" s="14"/>
      <c r="C155" s="14"/>
      <c r="D155" s="15" t="s">
        <v>236</v>
      </c>
      <c r="E155" s="14"/>
      <c r="F155" s="14"/>
      <c r="G155" s="14"/>
    </row>
    <row r="156" spans="1:7" x14ac:dyDescent="0.25">
      <c r="A156" s="10" t="s">
        <v>237</v>
      </c>
      <c r="B156" s="10" t="s">
        <v>15</v>
      </c>
      <c r="C156" s="10" t="s">
        <v>239</v>
      </c>
      <c r="D156" s="22" t="s">
        <v>238</v>
      </c>
      <c r="E156" s="11">
        <v>10</v>
      </c>
      <c r="F156" s="12">
        <v>184.15</v>
      </c>
      <c r="G156" s="13">
        <f>ROUND(E156*F156,2)</f>
        <v>1841.5</v>
      </c>
    </row>
    <row r="157" spans="1:7" ht="33.75" x14ac:dyDescent="0.25">
      <c r="A157" s="14"/>
      <c r="B157" s="14"/>
      <c r="C157" s="14"/>
      <c r="D157" s="15" t="s">
        <v>240</v>
      </c>
      <c r="E157" s="14"/>
      <c r="F157" s="14"/>
      <c r="G157" s="14"/>
    </row>
    <row r="158" spans="1:7" x14ac:dyDescent="0.25">
      <c r="A158" s="10" t="s">
        <v>241</v>
      </c>
      <c r="B158" s="10" t="s">
        <v>15</v>
      </c>
      <c r="C158" s="10" t="s">
        <v>28</v>
      </c>
      <c r="D158" s="22" t="s">
        <v>242</v>
      </c>
      <c r="E158" s="11">
        <v>1</v>
      </c>
      <c r="F158" s="12">
        <v>9660.11</v>
      </c>
      <c r="G158" s="13">
        <f>ROUND(E158*F158,2)</f>
        <v>9660.11</v>
      </c>
    </row>
    <row r="159" spans="1:7" ht="191.25" x14ac:dyDescent="0.25">
      <c r="A159" s="14"/>
      <c r="B159" s="14"/>
      <c r="C159" s="14"/>
      <c r="D159" s="15" t="s">
        <v>243</v>
      </c>
      <c r="E159" s="14"/>
      <c r="F159" s="14"/>
      <c r="G159" s="14"/>
    </row>
    <row r="160" spans="1:7" x14ac:dyDescent="0.25">
      <c r="A160" s="10" t="s">
        <v>244</v>
      </c>
      <c r="B160" s="10" t="s">
        <v>15</v>
      </c>
      <c r="C160" s="10" t="s">
        <v>20</v>
      </c>
      <c r="D160" s="22" t="s">
        <v>245</v>
      </c>
      <c r="E160" s="11">
        <v>64.66</v>
      </c>
      <c r="F160" s="12">
        <v>49.4</v>
      </c>
      <c r="G160" s="13">
        <f>ROUND(E160*F160,2)</f>
        <v>3194.2</v>
      </c>
    </row>
    <row r="161" spans="1:7" ht="281.25" x14ac:dyDescent="0.25">
      <c r="A161" s="14"/>
      <c r="B161" s="14"/>
      <c r="C161" s="14"/>
      <c r="D161" s="15" t="s">
        <v>246</v>
      </c>
      <c r="E161" s="14"/>
      <c r="F161" s="14"/>
      <c r="G161" s="14"/>
    </row>
    <row r="162" spans="1:7" x14ac:dyDescent="0.25">
      <c r="A162" s="10" t="s">
        <v>247</v>
      </c>
      <c r="B162" s="10" t="s">
        <v>15</v>
      </c>
      <c r="C162" s="10" t="s">
        <v>28</v>
      </c>
      <c r="D162" s="22" t="s">
        <v>248</v>
      </c>
      <c r="E162" s="11">
        <v>6</v>
      </c>
      <c r="F162" s="12">
        <v>100.28</v>
      </c>
      <c r="G162" s="13">
        <f>ROUND(E162*F162,2)</f>
        <v>601.67999999999995</v>
      </c>
    </row>
    <row r="163" spans="1:7" ht="90" x14ac:dyDescent="0.25">
      <c r="A163" s="14"/>
      <c r="B163" s="14"/>
      <c r="C163" s="14"/>
      <c r="D163" s="15" t="s">
        <v>249</v>
      </c>
      <c r="E163" s="14"/>
      <c r="F163" s="14"/>
      <c r="G163" s="14"/>
    </row>
    <row r="164" spans="1:7" x14ac:dyDescent="0.25">
      <c r="A164" s="10" t="s">
        <v>250</v>
      </c>
      <c r="B164" s="10" t="s">
        <v>15</v>
      </c>
      <c r="C164" s="10" t="s">
        <v>28</v>
      </c>
      <c r="D164" s="22" t="s">
        <v>251</v>
      </c>
      <c r="E164" s="11">
        <v>4</v>
      </c>
      <c r="F164" s="12">
        <v>355.6</v>
      </c>
      <c r="G164" s="13">
        <f>ROUND(E164*F164,2)</f>
        <v>1422.4</v>
      </c>
    </row>
    <row r="165" spans="1:7" ht="146.25" x14ac:dyDescent="0.25">
      <c r="A165" s="14"/>
      <c r="B165" s="14"/>
      <c r="C165" s="14"/>
      <c r="D165" s="15" t="s">
        <v>252</v>
      </c>
      <c r="E165" s="14"/>
      <c r="F165" s="14"/>
      <c r="G165" s="14"/>
    </row>
    <row r="166" spans="1:7" x14ac:dyDescent="0.25">
      <c r="A166" s="10" t="s">
        <v>253</v>
      </c>
      <c r="B166" s="10" t="s">
        <v>15</v>
      </c>
      <c r="C166" s="10" t="s">
        <v>95</v>
      </c>
      <c r="D166" s="22" t="s">
        <v>254</v>
      </c>
      <c r="E166" s="11">
        <v>16.899999999999999</v>
      </c>
      <c r="F166" s="12">
        <v>28.87</v>
      </c>
      <c r="G166" s="13">
        <f>ROUND(E166*F166,2)</f>
        <v>487.9</v>
      </c>
    </row>
    <row r="167" spans="1:7" ht="56.25" x14ac:dyDescent="0.25">
      <c r="A167" s="14"/>
      <c r="B167" s="14"/>
      <c r="C167" s="14"/>
      <c r="D167" s="15" t="s">
        <v>255</v>
      </c>
      <c r="E167" s="14"/>
      <c r="F167" s="14"/>
      <c r="G167" s="14"/>
    </row>
    <row r="168" spans="1:7" x14ac:dyDescent="0.25">
      <c r="A168" s="10" t="s">
        <v>256</v>
      </c>
      <c r="B168" s="10" t="s">
        <v>15</v>
      </c>
      <c r="C168" s="10" t="s">
        <v>28</v>
      </c>
      <c r="D168" s="22" t="s">
        <v>257</v>
      </c>
      <c r="E168" s="11">
        <v>1</v>
      </c>
      <c r="F168" s="12">
        <v>195.72</v>
      </c>
      <c r="G168" s="13">
        <f>ROUND(E168*F168,2)</f>
        <v>195.72</v>
      </c>
    </row>
    <row r="169" spans="1:7" x14ac:dyDescent="0.25">
      <c r="A169" s="10" t="s">
        <v>258</v>
      </c>
      <c r="B169" s="10" t="s">
        <v>15</v>
      </c>
      <c r="C169" s="10" t="s">
        <v>28</v>
      </c>
      <c r="D169" s="22" t="s">
        <v>259</v>
      </c>
      <c r="E169" s="11">
        <v>1</v>
      </c>
      <c r="F169" s="12">
        <v>444.49</v>
      </c>
      <c r="G169" s="13">
        <f>ROUND(E169*F169,2)</f>
        <v>444.49</v>
      </c>
    </row>
    <row r="170" spans="1:7" ht="135" x14ac:dyDescent="0.25">
      <c r="A170" s="14"/>
      <c r="B170" s="14"/>
      <c r="C170" s="14"/>
      <c r="D170" s="15" t="s">
        <v>260</v>
      </c>
      <c r="E170" s="14"/>
      <c r="F170" s="14"/>
      <c r="G170" s="14"/>
    </row>
    <row r="171" spans="1:7" x14ac:dyDescent="0.25">
      <c r="A171" s="14"/>
      <c r="B171" s="14"/>
      <c r="C171" s="14"/>
      <c r="D171" s="23" t="s">
        <v>261</v>
      </c>
      <c r="E171" s="16">
        <v>1</v>
      </c>
      <c r="F171" s="9">
        <f>G124+G126+G128+G130+G132+G134+G136+G138+G140+G142+G144+G146+G148+G150+G152+G154+G156+G158+G160+G162+G164+G166+SUM(G168:G169)</f>
        <v>45199.850000000006</v>
      </c>
      <c r="G171" s="9">
        <f>ROUND(F171*E171,2)</f>
        <v>45199.85</v>
      </c>
    </row>
    <row r="172" spans="1:7" ht="0.95" customHeight="1" x14ac:dyDescent="0.25">
      <c r="A172" s="17"/>
      <c r="B172" s="17"/>
      <c r="C172" s="17"/>
      <c r="D172" s="24"/>
      <c r="E172" s="17"/>
      <c r="F172" s="17"/>
      <c r="G172" s="17"/>
    </row>
    <row r="173" spans="1:7" x14ac:dyDescent="0.25">
      <c r="A173" s="7" t="s">
        <v>262</v>
      </c>
      <c r="B173" s="7" t="s">
        <v>11</v>
      </c>
      <c r="C173" s="7" t="s">
        <v>12</v>
      </c>
      <c r="D173" s="21" t="s">
        <v>263</v>
      </c>
      <c r="E173" s="8">
        <f>E293</f>
        <v>1</v>
      </c>
      <c r="F173" s="9">
        <f>F293</f>
        <v>23246.21</v>
      </c>
      <c r="G173" s="9">
        <f>G293</f>
        <v>23246.21</v>
      </c>
    </row>
    <row r="174" spans="1:7" x14ac:dyDescent="0.25">
      <c r="A174" s="18" t="s">
        <v>264</v>
      </c>
      <c r="B174" s="18" t="s">
        <v>11</v>
      </c>
      <c r="C174" s="18" t="s">
        <v>12</v>
      </c>
      <c r="D174" s="25" t="s">
        <v>265</v>
      </c>
      <c r="E174" s="19">
        <f>E272</f>
        <v>1</v>
      </c>
      <c r="F174" s="9">
        <f>F272</f>
        <v>22674.37</v>
      </c>
      <c r="G174" s="9">
        <f>G272</f>
        <v>22674.37</v>
      </c>
    </row>
    <row r="175" spans="1:7" x14ac:dyDescent="0.25">
      <c r="A175" s="18" t="s">
        <v>266</v>
      </c>
      <c r="B175" s="18" t="s">
        <v>11</v>
      </c>
      <c r="C175" s="18" t="s">
        <v>12</v>
      </c>
      <c r="D175" s="25" t="s">
        <v>267</v>
      </c>
      <c r="E175" s="19">
        <f>E179</f>
        <v>1</v>
      </c>
      <c r="F175" s="9">
        <f>F179</f>
        <v>152.4</v>
      </c>
      <c r="G175" s="9">
        <f>G179</f>
        <v>152.4</v>
      </c>
    </row>
    <row r="176" spans="1:7" x14ac:dyDescent="0.25">
      <c r="A176" s="14"/>
      <c r="B176" s="14"/>
      <c r="C176" s="14"/>
      <c r="D176" s="15" t="s">
        <v>267</v>
      </c>
      <c r="E176" s="14"/>
      <c r="F176" s="14"/>
      <c r="G176" s="14"/>
    </row>
    <row r="177" spans="1:7" x14ac:dyDescent="0.25">
      <c r="A177" s="10" t="s">
        <v>268</v>
      </c>
      <c r="B177" s="10" t="s">
        <v>15</v>
      </c>
      <c r="C177" s="10" t="s">
        <v>150</v>
      </c>
      <c r="D177" s="22" t="s">
        <v>269</v>
      </c>
      <c r="E177" s="11">
        <v>1</v>
      </c>
      <c r="F177" s="12">
        <v>152.4</v>
      </c>
      <c r="G177" s="13">
        <f>ROUND(E177*F177,2)</f>
        <v>152.4</v>
      </c>
    </row>
    <row r="178" spans="1:7" ht="78.75" x14ac:dyDescent="0.25">
      <c r="A178" s="14"/>
      <c r="B178" s="14"/>
      <c r="C178" s="14"/>
      <c r="D178" s="15" t="s">
        <v>270</v>
      </c>
      <c r="E178" s="14"/>
      <c r="F178" s="14"/>
      <c r="G178" s="14"/>
    </row>
    <row r="179" spans="1:7" x14ac:dyDescent="0.25">
      <c r="A179" s="14"/>
      <c r="B179" s="14"/>
      <c r="C179" s="14"/>
      <c r="D179" s="23" t="s">
        <v>271</v>
      </c>
      <c r="E179" s="11">
        <v>1</v>
      </c>
      <c r="F179" s="9">
        <f>G177</f>
        <v>152.4</v>
      </c>
      <c r="G179" s="9">
        <f>ROUND(F179*E179,2)</f>
        <v>152.4</v>
      </c>
    </row>
    <row r="180" spans="1:7" ht="0.95" customHeight="1" x14ac:dyDescent="0.25">
      <c r="A180" s="17"/>
      <c r="B180" s="17"/>
      <c r="C180" s="17"/>
      <c r="D180" s="24"/>
      <c r="E180" s="17"/>
      <c r="F180" s="17"/>
      <c r="G180" s="17"/>
    </row>
    <row r="181" spans="1:7" x14ac:dyDescent="0.25">
      <c r="A181" s="18" t="s">
        <v>272</v>
      </c>
      <c r="B181" s="18" t="s">
        <v>11</v>
      </c>
      <c r="C181" s="18" t="s">
        <v>12</v>
      </c>
      <c r="D181" s="25" t="s">
        <v>273</v>
      </c>
      <c r="E181" s="19">
        <f>E184</f>
        <v>1</v>
      </c>
      <c r="F181" s="9">
        <f>F184</f>
        <v>1194</v>
      </c>
      <c r="G181" s="9">
        <f>G184</f>
        <v>1194</v>
      </c>
    </row>
    <row r="182" spans="1:7" x14ac:dyDescent="0.25">
      <c r="A182" s="10" t="s">
        <v>274</v>
      </c>
      <c r="B182" s="10" t="s">
        <v>15</v>
      </c>
      <c r="C182" s="10" t="s">
        <v>95</v>
      </c>
      <c r="D182" s="22" t="s">
        <v>275</v>
      </c>
      <c r="E182" s="11">
        <v>40</v>
      </c>
      <c r="F182" s="12">
        <v>29.85</v>
      </c>
      <c r="G182" s="13">
        <f>ROUND(E182*F182,2)</f>
        <v>1194</v>
      </c>
    </row>
    <row r="183" spans="1:7" ht="247.5" x14ac:dyDescent="0.25">
      <c r="A183" s="14"/>
      <c r="B183" s="14"/>
      <c r="C183" s="14"/>
      <c r="D183" s="15" t="s">
        <v>276</v>
      </c>
      <c r="E183" s="14"/>
      <c r="F183" s="14"/>
      <c r="G183" s="14"/>
    </row>
    <row r="184" spans="1:7" x14ac:dyDescent="0.25">
      <c r="A184" s="14"/>
      <c r="B184" s="14"/>
      <c r="C184" s="14"/>
      <c r="D184" s="23" t="s">
        <v>277</v>
      </c>
      <c r="E184" s="11">
        <v>1</v>
      </c>
      <c r="F184" s="9">
        <f>G182</f>
        <v>1194</v>
      </c>
      <c r="G184" s="9">
        <f>ROUND(F184*E184,2)</f>
        <v>1194</v>
      </c>
    </row>
    <row r="185" spans="1:7" ht="0.95" customHeight="1" x14ac:dyDescent="0.25">
      <c r="A185" s="17"/>
      <c r="B185" s="17"/>
      <c r="C185" s="17"/>
      <c r="D185" s="24"/>
      <c r="E185" s="17"/>
      <c r="F185" s="17"/>
      <c r="G185" s="17"/>
    </row>
    <row r="186" spans="1:7" x14ac:dyDescent="0.25">
      <c r="A186" s="18" t="s">
        <v>278</v>
      </c>
      <c r="B186" s="18" t="s">
        <v>11</v>
      </c>
      <c r="C186" s="18" t="s">
        <v>12</v>
      </c>
      <c r="D186" s="25" t="s">
        <v>279</v>
      </c>
      <c r="E186" s="19">
        <f>E189</f>
        <v>1</v>
      </c>
      <c r="F186" s="9">
        <f>F189</f>
        <v>3493.22</v>
      </c>
      <c r="G186" s="9">
        <f>G189</f>
        <v>3493.22</v>
      </c>
    </row>
    <row r="187" spans="1:7" x14ac:dyDescent="0.25">
      <c r="A187" s="10" t="s">
        <v>280</v>
      </c>
      <c r="B187" s="10" t="s">
        <v>15</v>
      </c>
      <c r="C187" s="10" t="s">
        <v>150</v>
      </c>
      <c r="D187" s="22" t="s">
        <v>281</v>
      </c>
      <c r="E187" s="11">
        <v>1</v>
      </c>
      <c r="F187" s="12">
        <v>3493.22</v>
      </c>
      <c r="G187" s="13">
        <f>ROUND(E187*F187,2)</f>
        <v>3493.22</v>
      </c>
    </row>
    <row r="188" spans="1:7" ht="326.25" x14ac:dyDescent="0.25">
      <c r="A188" s="14"/>
      <c r="B188" s="14"/>
      <c r="C188" s="14"/>
      <c r="D188" s="15" t="s">
        <v>282</v>
      </c>
      <c r="E188" s="14"/>
      <c r="F188" s="14"/>
      <c r="G188" s="14"/>
    </row>
    <row r="189" spans="1:7" x14ac:dyDescent="0.25">
      <c r="A189" s="14"/>
      <c r="B189" s="14"/>
      <c r="C189" s="14"/>
      <c r="D189" s="23" t="s">
        <v>283</v>
      </c>
      <c r="E189" s="11">
        <v>1</v>
      </c>
      <c r="F189" s="9">
        <f>G187</f>
        <v>3493.22</v>
      </c>
      <c r="G189" s="9">
        <f>ROUND(F189*E189,2)</f>
        <v>3493.22</v>
      </c>
    </row>
    <row r="190" spans="1:7" ht="0.95" customHeight="1" x14ac:dyDescent="0.25">
      <c r="A190" s="17"/>
      <c r="B190" s="17"/>
      <c r="C190" s="17"/>
      <c r="D190" s="24"/>
      <c r="E190" s="17"/>
      <c r="F190" s="17"/>
      <c r="G190" s="17"/>
    </row>
    <row r="191" spans="1:7" x14ac:dyDescent="0.25">
      <c r="A191" s="18" t="s">
        <v>284</v>
      </c>
      <c r="B191" s="18" t="s">
        <v>11</v>
      </c>
      <c r="C191" s="18" t="s">
        <v>12</v>
      </c>
      <c r="D191" s="25" t="s">
        <v>285</v>
      </c>
      <c r="E191" s="19">
        <f>E198</f>
        <v>1</v>
      </c>
      <c r="F191" s="9">
        <f>F198</f>
        <v>442.2</v>
      </c>
      <c r="G191" s="9">
        <f>G198</f>
        <v>442.2</v>
      </c>
    </row>
    <row r="192" spans="1:7" x14ac:dyDescent="0.25">
      <c r="A192" s="10" t="s">
        <v>286</v>
      </c>
      <c r="B192" s="10" t="s">
        <v>15</v>
      </c>
      <c r="C192" s="10" t="s">
        <v>95</v>
      </c>
      <c r="D192" s="22" t="s">
        <v>287</v>
      </c>
      <c r="E192" s="11">
        <v>80</v>
      </c>
      <c r="F192" s="12">
        <v>1.27</v>
      </c>
      <c r="G192" s="13">
        <f>ROUND(E192*F192,2)</f>
        <v>101.6</v>
      </c>
    </row>
    <row r="193" spans="1:7" ht="202.5" x14ac:dyDescent="0.25">
      <c r="A193" s="14"/>
      <c r="B193" s="14"/>
      <c r="C193" s="14"/>
      <c r="D193" s="15" t="s">
        <v>288</v>
      </c>
      <c r="E193" s="14"/>
      <c r="F193" s="14"/>
      <c r="G193" s="14"/>
    </row>
    <row r="194" spans="1:7" x14ac:dyDescent="0.25">
      <c r="A194" s="10" t="s">
        <v>289</v>
      </c>
      <c r="B194" s="10" t="s">
        <v>15</v>
      </c>
      <c r="C194" s="10" t="s">
        <v>95</v>
      </c>
      <c r="D194" s="22" t="s">
        <v>290</v>
      </c>
      <c r="E194" s="11">
        <v>50</v>
      </c>
      <c r="F194" s="12">
        <v>1.78</v>
      </c>
      <c r="G194" s="13">
        <f>ROUND(E194*F194,2)</f>
        <v>89</v>
      </c>
    </row>
    <row r="195" spans="1:7" ht="180" x14ac:dyDescent="0.25">
      <c r="A195" s="14"/>
      <c r="B195" s="14"/>
      <c r="C195" s="14"/>
      <c r="D195" s="15" t="s">
        <v>291</v>
      </c>
      <c r="E195" s="14"/>
      <c r="F195" s="14"/>
      <c r="G195" s="14"/>
    </row>
    <row r="196" spans="1:7" x14ac:dyDescent="0.25">
      <c r="A196" s="10" t="s">
        <v>292</v>
      </c>
      <c r="B196" s="10" t="s">
        <v>15</v>
      </c>
      <c r="C196" s="10" t="s">
        <v>95</v>
      </c>
      <c r="D196" s="22" t="s">
        <v>293</v>
      </c>
      <c r="E196" s="11">
        <v>40</v>
      </c>
      <c r="F196" s="12">
        <v>6.29</v>
      </c>
      <c r="G196" s="13">
        <f>ROUND(E196*F196,2)</f>
        <v>251.6</v>
      </c>
    </row>
    <row r="197" spans="1:7" ht="157.5" x14ac:dyDescent="0.25">
      <c r="A197" s="14"/>
      <c r="B197" s="14"/>
      <c r="C197" s="14"/>
      <c r="D197" s="15" t="s">
        <v>294</v>
      </c>
      <c r="E197" s="14"/>
      <c r="F197" s="14"/>
      <c r="G197" s="14"/>
    </row>
    <row r="198" spans="1:7" x14ac:dyDescent="0.25">
      <c r="A198" s="14"/>
      <c r="B198" s="14"/>
      <c r="C198" s="14"/>
      <c r="D198" s="23" t="s">
        <v>295</v>
      </c>
      <c r="E198" s="11">
        <v>1</v>
      </c>
      <c r="F198" s="9">
        <f>G192+G194+G196</f>
        <v>442.2</v>
      </c>
      <c r="G198" s="9">
        <f>ROUND(F198*E198,2)</f>
        <v>442.2</v>
      </c>
    </row>
    <row r="199" spans="1:7" ht="0.95" customHeight="1" x14ac:dyDescent="0.25">
      <c r="A199" s="17"/>
      <c r="B199" s="17"/>
      <c r="C199" s="17"/>
      <c r="D199" s="24"/>
      <c r="E199" s="17"/>
      <c r="F199" s="17"/>
      <c r="G199" s="17"/>
    </row>
    <row r="200" spans="1:7" x14ac:dyDescent="0.25">
      <c r="A200" s="18" t="s">
        <v>296</v>
      </c>
      <c r="B200" s="18" t="s">
        <v>11</v>
      </c>
      <c r="C200" s="18" t="s">
        <v>12</v>
      </c>
      <c r="D200" s="25" t="s">
        <v>297</v>
      </c>
      <c r="E200" s="19">
        <f>E209</f>
        <v>1</v>
      </c>
      <c r="F200" s="9">
        <f>F209</f>
        <v>1892</v>
      </c>
      <c r="G200" s="9">
        <f>G209</f>
        <v>1892</v>
      </c>
    </row>
    <row r="201" spans="1:7" x14ac:dyDescent="0.25">
      <c r="A201" s="10" t="s">
        <v>298</v>
      </c>
      <c r="B201" s="10" t="s">
        <v>15</v>
      </c>
      <c r="C201" s="10" t="s">
        <v>95</v>
      </c>
      <c r="D201" s="22" t="s">
        <v>299</v>
      </c>
      <c r="E201" s="11">
        <v>130</v>
      </c>
      <c r="F201" s="12">
        <v>3.11</v>
      </c>
      <c r="G201" s="13">
        <f>ROUND(E201*F201,2)</f>
        <v>404.3</v>
      </c>
    </row>
    <row r="202" spans="1:7" ht="157.5" x14ac:dyDescent="0.25">
      <c r="A202" s="14"/>
      <c r="B202" s="14"/>
      <c r="C202" s="14"/>
      <c r="D202" s="15" t="s">
        <v>300</v>
      </c>
      <c r="E202" s="14"/>
      <c r="F202" s="14"/>
      <c r="G202" s="14"/>
    </row>
    <row r="203" spans="1:7" x14ac:dyDescent="0.25">
      <c r="A203" s="10" t="s">
        <v>301</v>
      </c>
      <c r="B203" s="10" t="s">
        <v>15</v>
      </c>
      <c r="C203" s="10" t="s">
        <v>95</v>
      </c>
      <c r="D203" s="22" t="s">
        <v>302</v>
      </c>
      <c r="E203" s="11">
        <v>250</v>
      </c>
      <c r="F203" s="12">
        <v>3.87</v>
      </c>
      <c r="G203" s="13">
        <f>ROUND(E203*F203,2)</f>
        <v>967.5</v>
      </c>
    </row>
    <row r="204" spans="1:7" ht="157.5" x14ac:dyDescent="0.25">
      <c r="A204" s="14"/>
      <c r="B204" s="14"/>
      <c r="C204" s="14"/>
      <c r="D204" s="15" t="s">
        <v>303</v>
      </c>
      <c r="E204" s="14"/>
      <c r="F204" s="14"/>
      <c r="G204" s="14"/>
    </row>
    <row r="205" spans="1:7" x14ac:dyDescent="0.25">
      <c r="A205" s="10" t="s">
        <v>304</v>
      </c>
      <c r="B205" s="10" t="s">
        <v>15</v>
      </c>
      <c r="C205" s="10" t="s">
        <v>95</v>
      </c>
      <c r="D205" s="22" t="s">
        <v>305</v>
      </c>
      <c r="E205" s="11">
        <v>45</v>
      </c>
      <c r="F205" s="12">
        <v>4</v>
      </c>
      <c r="G205" s="13">
        <f>ROUND(E205*F205,2)</f>
        <v>180</v>
      </c>
    </row>
    <row r="206" spans="1:7" ht="157.5" x14ac:dyDescent="0.25">
      <c r="A206" s="14"/>
      <c r="B206" s="14"/>
      <c r="C206" s="14"/>
      <c r="D206" s="15" t="s">
        <v>306</v>
      </c>
      <c r="E206" s="14"/>
      <c r="F206" s="14"/>
      <c r="G206" s="14"/>
    </row>
    <row r="207" spans="1:7" x14ac:dyDescent="0.25">
      <c r="A207" s="10" t="s">
        <v>307</v>
      </c>
      <c r="B207" s="10" t="s">
        <v>15</v>
      </c>
      <c r="C207" s="10" t="s">
        <v>95</v>
      </c>
      <c r="D207" s="22" t="s">
        <v>308</v>
      </c>
      <c r="E207" s="11">
        <v>45</v>
      </c>
      <c r="F207" s="12">
        <v>7.56</v>
      </c>
      <c r="G207" s="13">
        <f>ROUND(E207*F207,2)</f>
        <v>340.2</v>
      </c>
    </row>
    <row r="208" spans="1:7" ht="157.5" x14ac:dyDescent="0.25">
      <c r="A208" s="14"/>
      <c r="B208" s="14"/>
      <c r="C208" s="14"/>
      <c r="D208" s="15" t="s">
        <v>309</v>
      </c>
      <c r="E208" s="14"/>
      <c r="F208" s="14"/>
      <c r="G208" s="14"/>
    </row>
    <row r="209" spans="1:7" x14ac:dyDescent="0.25">
      <c r="A209" s="14"/>
      <c r="B209" s="14"/>
      <c r="C209" s="14"/>
      <c r="D209" s="23" t="s">
        <v>310</v>
      </c>
      <c r="E209" s="11">
        <v>1</v>
      </c>
      <c r="F209" s="9">
        <f>G201+G203+G205+G207</f>
        <v>1892</v>
      </c>
      <c r="G209" s="9">
        <f>ROUND(F209*E209,2)</f>
        <v>1892</v>
      </c>
    </row>
    <row r="210" spans="1:7" ht="0.95" customHeight="1" x14ac:dyDescent="0.25">
      <c r="A210" s="17"/>
      <c r="B210" s="17"/>
      <c r="C210" s="17"/>
      <c r="D210" s="24"/>
      <c r="E210" s="17"/>
      <c r="F210" s="17"/>
      <c r="G210" s="17"/>
    </row>
    <row r="211" spans="1:7" x14ac:dyDescent="0.25">
      <c r="A211" s="18" t="s">
        <v>311</v>
      </c>
      <c r="B211" s="18" t="s">
        <v>11</v>
      </c>
      <c r="C211" s="18" t="s">
        <v>12</v>
      </c>
      <c r="D211" s="25" t="s">
        <v>312</v>
      </c>
      <c r="E211" s="19">
        <f>E236</f>
        <v>1</v>
      </c>
      <c r="F211" s="9">
        <f>F236</f>
        <v>3495.2799999999997</v>
      </c>
      <c r="G211" s="9">
        <f>G236</f>
        <v>3495.28</v>
      </c>
    </row>
    <row r="212" spans="1:7" x14ac:dyDescent="0.25">
      <c r="A212" s="10" t="s">
        <v>313</v>
      </c>
      <c r="B212" s="10" t="s">
        <v>15</v>
      </c>
      <c r="C212" s="10" t="s">
        <v>150</v>
      </c>
      <c r="D212" s="22" t="s">
        <v>314</v>
      </c>
      <c r="E212" s="11">
        <v>14</v>
      </c>
      <c r="F212" s="12">
        <v>38.74</v>
      </c>
      <c r="G212" s="13">
        <f>ROUND(E212*F212,2)</f>
        <v>542.36</v>
      </c>
    </row>
    <row r="213" spans="1:7" ht="225" x14ac:dyDescent="0.25">
      <c r="A213" s="14"/>
      <c r="B213" s="14"/>
      <c r="C213" s="14"/>
      <c r="D213" s="15" t="s">
        <v>315</v>
      </c>
      <c r="E213" s="14"/>
      <c r="F213" s="14"/>
      <c r="G213" s="14"/>
    </row>
    <row r="214" spans="1:7" x14ac:dyDescent="0.25">
      <c r="A214" s="10" t="s">
        <v>316</v>
      </c>
      <c r="B214" s="10" t="s">
        <v>15</v>
      </c>
      <c r="C214" s="10" t="s">
        <v>150</v>
      </c>
      <c r="D214" s="22" t="s">
        <v>317</v>
      </c>
      <c r="E214" s="11">
        <v>7</v>
      </c>
      <c r="F214" s="12">
        <v>55.88</v>
      </c>
      <c r="G214" s="13">
        <f>ROUND(E214*F214,2)</f>
        <v>391.16</v>
      </c>
    </row>
    <row r="215" spans="1:7" ht="225" x14ac:dyDescent="0.25">
      <c r="A215" s="14"/>
      <c r="B215" s="14"/>
      <c r="C215" s="14"/>
      <c r="D215" s="15" t="s">
        <v>318</v>
      </c>
      <c r="E215" s="14"/>
      <c r="F215" s="14"/>
      <c r="G215" s="14"/>
    </row>
    <row r="216" spans="1:7" x14ac:dyDescent="0.25">
      <c r="A216" s="10" t="s">
        <v>319</v>
      </c>
      <c r="B216" s="10" t="s">
        <v>15</v>
      </c>
      <c r="C216" s="10" t="s">
        <v>150</v>
      </c>
      <c r="D216" s="22" t="s">
        <v>320</v>
      </c>
      <c r="E216" s="11">
        <v>4</v>
      </c>
      <c r="F216" s="12">
        <v>76.2</v>
      </c>
      <c r="G216" s="13">
        <f>ROUND(E216*F216,2)</f>
        <v>304.8</v>
      </c>
    </row>
    <row r="217" spans="1:7" ht="225" x14ac:dyDescent="0.25">
      <c r="A217" s="14"/>
      <c r="B217" s="14"/>
      <c r="C217" s="14"/>
      <c r="D217" s="15" t="s">
        <v>321</v>
      </c>
      <c r="E217" s="14"/>
      <c r="F217" s="14"/>
      <c r="G217" s="14"/>
    </row>
    <row r="218" spans="1:7" x14ac:dyDescent="0.25">
      <c r="A218" s="10" t="s">
        <v>322</v>
      </c>
      <c r="B218" s="10" t="s">
        <v>15</v>
      </c>
      <c r="C218" s="10" t="s">
        <v>150</v>
      </c>
      <c r="D218" s="22" t="s">
        <v>323</v>
      </c>
      <c r="E218" s="11">
        <v>1</v>
      </c>
      <c r="F218" s="12">
        <v>488.94</v>
      </c>
      <c r="G218" s="13">
        <f>ROUND(E218*F218,2)</f>
        <v>488.94</v>
      </c>
    </row>
    <row r="219" spans="1:7" ht="135" x14ac:dyDescent="0.25">
      <c r="A219" s="14"/>
      <c r="B219" s="14"/>
      <c r="C219" s="14"/>
      <c r="D219" s="15" t="s">
        <v>324</v>
      </c>
      <c r="E219" s="14"/>
      <c r="F219" s="14"/>
      <c r="G219" s="14"/>
    </row>
    <row r="220" spans="1:7" ht="22.5" x14ac:dyDescent="0.25">
      <c r="A220" s="10" t="s">
        <v>325</v>
      </c>
      <c r="B220" s="10" t="s">
        <v>15</v>
      </c>
      <c r="C220" s="10" t="s">
        <v>95</v>
      </c>
      <c r="D220" s="22" t="s">
        <v>326</v>
      </c>
      <c r="E220" s="11">
        <v>3</v>
      </c>
      <c r="F220" s="12">
        <v>41.85</v>
      </c>
      <c r="G220" s="13">
        <f>ROUND(E220*F220,2)</f>
        <v>125.55</v>
      </c>
    </row>
    <row r="221" spans="1:7" ht="191.25" x14ac:dyDescent="0.25">
      <c r="A221" s="14"/>
      <c r="B221" s="14"/>
      <c r="C221" s="14"/>
      <c r="D221" s="15" t="s">
        <v>327</v>
      </c>
      <c r="E221" s="14"/>
      <c r="F221" s="14"/>
      <c r="G221" s="14"/>
    </row>
    <row r="222" spans="1:7" ht="22.5" x14ac:dyDescent="0.25">
      <c r="A222" s="10" t="s">
        <v>328</v>
      </c>
      <c r="B222" s="10" t="s">
        <v>15</v>
      </c>
      <c r="C222" s="10" t="s">
        <v>95</v>
      </c>
      <c r="D222" s="22" t="s">
        <v>329</v>
      </c>
      <c r="E222" s="11">
        <v>1</v>
      </c>
      <c r="F222" s="12">
        <v>184.15</v>
      </c>
      <c r="G222" s="13">
        <f>ROUND(E222*F222,2)</f>
        <v>184.15</v>
      </c>
    </row>
    <row r="223" spans="1:7" ht="180" x14ac:dyDescent="0.25">
      <c r="A223" s="14"/>
      <c r="B223" s="14"/>
      <c r="C223" s="14"/>
      <c r="D223" s="15" t="s">
        <v>330</v>
      </c>
      <c r="E223" s="14"/>
      <c r="F223" s="14"/>
      <c r="G223" s="14"/>
    </row>
    <row r="224" spans="1:7" ht="22.5" x14ac:dyDescent="0.25">
      <c r="A224" s="10" t="s">
        <v>331</v>
      </c>
      <c r="B224" s="10" t="s">
        <v>15</v>
      </c>
      <c r="C224" s="10" t="s">
        <v>95</v>
      </c>
      <c r="D224" s="22" t="s">
        <v>332</v>
      </c>
      <c r="E224" s="11">
        <v>1</v>
      </c>
      <c r="F224" s="12">
        <v>247.65</v>
      </c>
      <c r="G224" s="13">
        <f>ROUND(E224*F224,2)</f>
        <v>247.65</v>
      </c>
    </row>
    <row r="225" spans="1:7" ht="180" x14ac:dyDescent="0.25">
      <c r="A225" s="14"/>
      <c r="B225" s="14"/>
      <c r="C225" s="14"/>
      <c r="D225" s="15" t="s">
        <v>333</v>
      </c>
      <c r="E225" s="14"/>
      <c r="F225" s="14"/>
      <c r="G225" s="14"/>
    </row>
    <row r="226" spans="1:7" x14ac:dyDescent="0.25">
      <c r="A226" s="10" t="s">
        <v>334</v>
      </c>
      <c r="B226" s="10" t="s">
        <v>15</v>
      </c>
      <c r="C226" s="10" t="s">
        <v>150</v>
      </c>
      <c r="D226" s="22" t="s">
        <v>335</v>
      </c>
      <c r="E226" s="11">
        <v>7</v>
      </c>
      <c r="F226" s="12">
        <v>38.74</v>
      </c>
      <c r="G226" s="13">
        <f>ROUND(E226*F226,2)</f>
        <v>271.18</v>
      </c>
    </row>
    <row r="227" spans="1:7" ht="213.75" x14ac:dyDescent="0.25">
      <c r="A227" s="14"/>
      <c r="B227" s="14"/>
      <c r="C227" s="14"/>
      <c r="D227" s="15" t="s">
        <v>336</v>
      </c>
      <c r="E227" s="14"/>
      <c r="F227" s="14"/>
      <c r="G227" s="14"/>
    </row>
    <row r="228" spans="1:7" x14ac:dyDescent="0.25">
      <c r="A228" s="10" t="s">
        <v>337</v>
      </c>
      <c r="B228" s="10" t="s">
        <v>15</v>
      </c>
      <c r="C228" s="10" t="s">
        <v>150</v>
      </c>
      <c r="D228" s="22" t="s">
        <v>338</v>
      </c>
      <c r="E228" s="11">
        <v>5</v>
      </c>
      <c r="F228" s="12">
        <v>53.34</v>
      </c>
      <c r="G228" s="13">
        <f>ROUND(E228*F228,2)</f>
        <v>266.7</v>
      </c>
    </row>
    <row r="229" spans="1:7" ht="213.75" x14ac:dyDescent="0.25">
      <c r="A229" s="14"/>
      <c r="B229" s="14"/>
      <c r="C229" s="14"/>
      <c r="D229" s="15" t="s">
        <v>339</v>
      </c>
      <c r="E229" s="14"/>
      <c r="F229" s="14"/>
      <c r="G229" s="14"/>
    </row>
    <row r="230" spans="1:7" x14ac:dyDescent="0.25">
      <c r="A230" s="10" t="s">
        <v>340</v>
      </c>
      <c r="B230" s="10" t="s">
        <v>15</v>
      </c>
      <c r="C230" s="10" t="s">
        <v>150</v>
      </c>
      <c r="D230" s="22" t="s">
        <v>341</v>
      </c>
      <c r="E230" s="11">
        <v>8</v>
      </c>
      <c r="F230" s="12">
        <v>31.75</v>
      </c>
      <c r="G230" s="13">
        <f>ROUND(E230*F230,2)</f>
        <v>254</v>
      </c>
    </row>
    <row r="231" spans="1:7" ht="168.75" x14ac:dyDescent="0.25">
      <c r="A231" s="14"/>
      <c r="B231" s="14"/>
      <c r="C231" s="14"/>
      <c r="D231" s="15" t="s">
        <v>342</v>
      </c>
      <c r="E231" s="14"/>
      <c r="F231" s="14"/>
      <c r="G231" s="14"/>
    </row>
    <row r="232" spans="1:7" x14ac:dyDescent="0.25">
      <c r="A232" s="10" t="s">
        <v>343</v>
      </c>
      <c r="B232" s="10" t="s">
        <v>15</v>
      </c>
      <c r="C232" s="10" t="s">
        <v>150</v>
      </c>
      <c r="D232" s="22" t="s">
        <v>344</v>
      </c>
      <c r="E232" s="11">
        <v>14</v>
      </c>
      <c r="F232" s="12">
        <v>23.11</v>
      </c>
      <c r="G232" s="13">
        <f>ROUND(E232*F232,2)</f>
        <v>323.54000000000002</v>
      </c>
    </row>
    <row r="233" spans="1:7" ht="180" x14ac:dyDescent="0.25">
      <c r="A233" s="14"/>
      <c r="B233" s="14"/>
      <c r="C233" s="14"/>
      <c r="D233" s="15" t="s">
        <v>345</v>
      </c>
      <c r="E233" s="14"/>
      <c r="F233" s="14"/>
      <c r="G233" s="14"/>
    </row>
    <row r="234" spans="1:7" ht="22.5" x14ac:dyDescent="0.25">
      <c r="A234" s="10" t="s">
        <v>346</v>
      </c>
      <c r="B234" s="10" t="s">
        <v>15</v>
      </c>
      <c r="C234" s="10" t="s">
        <v>150</v>
      </c>
      <c r="D234" s="22" t="s">
        <v>347</v>
      </c>
      <c r="E234" s="11">
        <v>1</v>
      </c>
      <c r="F234" s="12">
        <v>95.25</v>
      </c>
      <c r="G234" s="13">
        <f>ROUND(E234*F234,2)</f>
        <v>95.25</v>
      </c>
    </row>
    <row r="235" spans="1:7" ht="225" x14ac:dyDescent="0.25">
      <c r="A235" s="14"/>
      <c r="B235" s="14"/>
      <c r="C235" s="14"/>
      <c r="D235" s="15" t="s">
        <v>348</v>
      </c>
      <c r="E235" s="14"/>
      <c r="F235" s="14"/>
      <c r="G235" s="14"/>
    </row>
    <row r="236" spans="1:7" x14ac:dyDescent="0.25">
      <c r="A236" s="14"/>
      <c r="B236" s="14"/>
      <c r="C236" s="14"/>
      <c r="D236" s="23" t="s">
        <v>349</v>
      </c>
      <c r="E236" s="11">
        <v>1</v>
      </c>
      <c r="F236" s="9">
        <f>G212+G214+G216+G218+G220+G222+G224+G226+G228+G230+G232+G234</f>
        <v>3495.2799999999997</v>
      </c>
      <c r="G236" s="9">
        <f>ROUND(F236*E236,2)</f>
        <v>3495.28</v>
      </c>
    </row>
    <row r="237" spans="1:7" ht="0.95" customHeight="1" x14ac:dyDescent="0.25">
      <c r="A237" s="17"/>
      <c r="B237" s="17"/>
      <c r="C237" s="17"/>
      <c r="D237" s="24"/>
      <c r="E237" s="17"/>
      <c r="F237" s="17"/>
      <c r="G237" s="17"/>
    </row>
    <row r="238" spans="1:7" x14ac:dyDescent="0.25">
      <c r="A238" s="18" t="s">
        <v>350</v>
      </c>
      <c r="B238" s="18" t="s">
        <v>11</v>
      </c>
      <c r="C238" s="18" t="s">
        <v>12</v>
      </c>
      <c r="D238" s="25" t="s">
        <v>351</v>
      </c>
      <c r="E238" s="19">
        <f>E253</f>
        <v>1</v>
      </c>
      <c r="F238" s="9">
        <f>F253</f>
        <v>9554.880000000001</v>
      </c>
      <c r="G238" s="9">
        <f>G253</f>
        <v>9554.8799999999992</v>
      </c>
    </row>
    <row r="239" spans="1:7" x14ac:dyDescent="0.25">
      <c r="A239" s="10" t="s">
        <v>352</v>
      </c>
      <c r="B239" s="10" t="s">
        <v>15</v>
      </c>
      <c r="C239" s="10" t="s">
        <v>150</v>
      </c>
      <c r="D239" s="22" t="s">
        <v>353</v>
      </c>
      <c r="E239" s="11">
        <v>6</v>
      </c>
      <c r="F239" s="12">
        <v>65.400000000000006</v>
      </c>
      <c r="G239" s="13">
        <f>ROUND(E239*F239,2)</f>
        <v>392.4</v>
      </c>
    </row>
    <row r="240" spans="1:7" ht="112.5" x14ac:dyDescent="0.25">
      <c r="A240" s="14"/>
      <c r="B240" s="14"/>
      <c r="C240" s="14"/>
      <c r="D240" s="15" t="s">
        <v>354</v>
      </c>
      <c r="E240" s="14"/>
      <c r="F240" s="14"/>
      <c r="G240" s="14"/>
    </row>
    <row r="241" spans="1:7" x14ac:dyDescent="0.25">
      <c r="A241" s="10" t="s">
        <v>355</v>
      </c>
      <c r="B241" s="10" t="s">
        <v>15</v>
      </c>
      <c r="C241" s="10" t="s">
        <v>150</v>
      </c>
      <c r="D241" s="22" t="s">
        <v>356</v>
      </c>
      <c r="E241" s="11">
        <v>6</v>
      </c>
      <c r="F241" s="12">
        <v>62.17</v>
      </c>
      <c r="G241" s="13">
        <f>ROUND(E241*F241,2)</f>
        <v>373.02</v>
      </c>
    </row>
    <row r="242" spans="1:7" ht="112.5" x14ac:dyDescent="0.25">
      <c r="A242" s="14"/>
      <c r="B242" s="14"/>
      <c r="C242" s="14"/>
      <c r="D242" s="15" t="s">
        <v>357</v>
      </c>
      <c r="E242" s="14"/>
      <c r="F242" s="14"/>
      <c r="G242" s="14"/>
    </row>
    <row r="243" spans="1:7" x14ac:dyDescent="0.25">
      <c r="A243" s="10" t="s">
        <v>358</v>
      </c>
      <c r="B243" s="10" t="s">
        <v>15</v>
      </c>
      <c r="C243" s="10" t="s">
        <v>150</v>
      </c>
      <c r="D243" s="22" t="s">
        <v>359</v>
      </c>
      <c r="E243" s="11">
        <v>39</v>
      </c>
      <c r="F243" s="12">
        <v>55.82</v>
      </c>
      <c r="G243" s="13">
        <f>ROUND(E243*F243,2)</f>
        <v>2176.98</v>
      </c>
    </row>
    <row r="244" spans="1:7" ht="112.5" x14ac:dyDescent="0.25">
      <c r="A244" s="14"/>
      <c r="B244" s="14"/>
      <c r="C244" s="14"/>
      <c r="D244" s="15" t="s">
        <v>360</v>
      </c>
      <c r="E244" s="14"/>
      <c r="F244" s="14"/>
      <c r="G244" s="14"/>
    </row>
    <row r="245" spans="1:7" ht="22.5" x14ac:dyDescent="0.25">
      <c r="A245" s="10" t="s">
        <v>361</v>
      </c>
      <c r="B245" s="10" t="s">
        <v>15</v>
      </c>
      <c r="C245" s="10" t="s">
        <v>95</v>
      </c>
      <c r="D245" s="22" t="s">
        <v>362</v>
      </c>
      <c r="E245" s="11">
        <v>51.4</v>
      </c>
      <c r="F245" s="12">
        <v>60.45</v>
      </c>
      <c r="G245" s="13">
        <f>ROUND(E245*F245,2)</f>
        <v>3107.13</v>
      </c>
    </row>
    <row r="246" spans="1:7" ht="112.5" x14ac:dyDescent="0.25">
      <c r="A246" s="14"/>
      <c r="B246" s="14"/>
      <c r="C246" s="14"/>
      <c r="D246" s="15" t="s">
        <v>363</v>
      </c>
      <c r="E246" s="14"/>
      <c r="F246" s="14"/>
      <c r="G246" s="14"/>
    </row>
    <row r="247" spans="1:7" ht="22.5" x14ac:dyDescent="0.25">
      <c r="A247" s="10" t="s">
        <v>364</v>
      </c>
      <c r="B247" s="10" t="s">
        <v>15</v>
      </c>
      <c r="C247" s="10" t="s">
        <v>95</v>
      </c>
      <c r="D247" s="22" t="s">
        <v>365</v>
      </c>
      <c r="E247" s="11">
        <v>34.5</v>
      </c>
      <c r="F247" s="12">
        <v>69.489999999999995</v>
      </c>
      <c r="G247" s="13">
        <f>ROUND(E247*F247,2)</f>
        <v>2397.41</v>
      </c>
    </row>
    <row r="248" spans="1:7" ht="135" x14ac:dyDescent="0.25">
      <c r="A248" s="14"/>
      <c r="B248" s="14"/>
      <c r="C248" s="14"/>
      <c r="D248" s="15" t="s">
        <v>366</v>
      </c>
      <c r="E248" s="14"/>
      <c r="F248" s="14"/>
      <c r="G248" s="14"/>
    </row>
    <row r="249" spans="1:7" ht="22.5" x14ac:dyDescent="0.25">
      <c r="A249" s="10" t="s">
        <v>367</v>
      </c>
      <c r="B249" s="10" t="s">
        <v>15</v>
      </c>
      <c r="C249" s="10" t="s">
        <v>150</v>
      </c>
      <c r="D249" s="22" t="s">
        <v>368</v>
      </c>
      <c r="E249" s="11">
        <v>10</v>
      </c>
      <c r="F249" s="12">
        <v>95.25</v>
      </c>
      <c r="G249" s="13">
        <f>ROUND(E249*F249,2)</f>
        <v>952.5</v>
      </c>
    </row>
    <row r="250" spans="1:7" ht="101.25" x14ac:dyDescent="0.25">
      <c r="A250" s="14"/>
      <c r="B250" s="14"/>
      <c r="C250" s="14"/>
      <c r="D250" s="15" t="s">
        <v>369</v>
      </c>
      <c r="E250" s="14"/>
      <c r="F250" s="14"/>
      <c r="G250" s="14"/>
    </row>
    <row r="251" spans="1:7" x14ac:dyDescent="0.25">
      <c r="A251" s="10" t="s">
        <v>370</v>
      </c>
      <c r="B251" s="10" t="s">
        <v>15</v>
      </c>
      <c r="C251" s="10" t="s">
        <v>150</v>
      </c>
      <c r="D251" s="22" t="s">
        <v>371</v>
      </c>
      <c r="E251" s="11">
        <v>2</v>
      </c>
      <c r="F251" s="12">
        <v>77.72</v>
      </c>
      <c r="G251" s="13">
        <f>ROUND(E251*F251,2)</f>
        <v>155.44</v>
      </c>
    </row>
    <row r="252" spans="1:7" ht="90" x14ac:dyDescent="0.25">
      <c r="A252" s="14"/>
      <c r="B252" s="14"/>
      <c r="C252" s="14"/>
      <c r="D252" s="15" t="s">
        <v>372</v>
      </c>
      <c r="E252" s="14"/>
      <c r="F252" s="14"/>
      <c r="G252" s="14"/>
    </row>
    <row r="253" spans="1:7" x14ac:dyDescent="0.25">
      <c r="A253" s="14"/>
      <c r="B253" s="14"/>
      <c r="C253" s="14"/>
      <c r="D253" s="23" t="s">
        <v>373</v>
      </c>
      <c r="E253" s="11">
        <v>1</v>
      </c>
      <c r="F253" s="9">
        <f>G239+G241+G243+G245+G247+G249+G251</f>
        <v>9554.880000000001</v>
      </c>
      <c r="G253" s="9">
        <f>ROUND(F253*E253,2)</f>
        <v>9554.8799999999992</v>
      </c>
    </row>
    <row r="254" spans="1:7" ht="0.95" customHeight="1" x14ac:dyDescent="0.25">
      <c r="A254" s="17"/>
      <c r="B254" s="17"/>
      <c r="C254" s="17"/>
      <c r="D254" s="24"/>
      <c r="E254" s="17"/>
      <c r="F254" s="17"/>
      <c r="G254" s="17"/>
    </row>
    <row r="255" spans="1:7" x14ac:dyDescent="0.25">
      <c r="A255" s="18" t="s">
        <v>374</v>
      </c>
      <c r="B255" s="18" t="s">
        <v>11</v>
      </c>
      <c r="C255" s="18" t="s">
        <v>12</v>
      </c>
      <c r="D255" s="25" t="s">
        <v>375</v>
      </c>
      <c r="E255" s="19">
        <f>E258</f>
        <v>1</v>
      </c>
      <c r="F255" s="9">
        <f>F258</f>
        <v>1345.5</v>
      </c>
      <c r="G255" s="9">
        <f>G258</f>
        <v>1345.5</v>
      </c>
    </row>
    <row r="256" spans="1:7" ht="22.5" x14ac:dyDescent="0.25">
      <c r="A256" s="10" t="s">
        <v>376</v>
      </c>
      <c r="B256" s="10" t="s">
        <v>15</v>
      </c>
      <c r="C256" s="10" t="s">
        <v>150</v>
      </c>
      <c r="D256" s="22" t="s">
        <v>377</v>
      </c>
      <c r="E256" s="11">
        <v>13</v>
      </c>
      <c r="F256" s="12">
        <v>103.5</v>
      </c>
      <c r="G256" s="13">
        <f>ROUND(E256*F256,2)</f>
        <v>1345.5</v>
      </c>
    </row>
    <row r="257" spans="1:7" ht="225" x14ac:dyDescent="0.25">
      <c r="A257" s="14"/>
      <c r="B257" s="14"/>
      <c r="C257" s="14"/>
      <c r="D257" s="15" t="s">
        <v>378</v>
      </c>
      <c r="E257" s="14"/>
      <c r="F257" s="14"/>
      <c r="G257" s="14"/>
    </row>
    <row r="258" spans="1:7" x14ac:dyDescent="0.25">
      <c r="A258" s="14"/>
      <c r="B258" s="14"/>
      <c r="C258" s="14"/>
      <c r="D258" s="23" t="s">
        <v>379</v>
      </c>
      <c r="E258" s="11">
        <v>1</v>
      </c>
      <c r="F258" s="9">
        <f>G256</f>
        <v>1345.5</v>
      </c>
      <c r="G258" s="9">
        <f>ROUND(F258*E258,2)</f>
        <v>1345.5</v>
      </c>
    </row>
    <row r="259" spans="1:7" ht="0.95" customHeight="1" x14ac:dyDescent="0.25">
      <c r="A259" s="17"/>
      <c r="B259" s="17"/>
      <c r="C259" s="17"/>
      <c r="D259" s="24"/>
      <c r="E259" s="17"/>
      <c r="F259" s="17"/>
      <c r="G259" s="17"/>
    </row>
    <row r="260" spans="1:7" x14ac:dyDescent="0.25">
      <c r="A260" s="18" t="s">
        <v>380</v>
      </c>
      <c r="B260" s="18" t="s">
        <v>11</v>
      </c>
      <c r="C260" s="18" t="s">
        <v>12</v>
      </c>
      <c r="D260" s="25" t="s">
        <v>381</v>
      </c>
      <c r="E260" s="19">
        <f>E265</f>
        <v>1</v>
      </c>
      <c r="F260" s="9">
        <f>F265</f>
        <v>850.89</v>
      </c>
      <c r="G260" s="9">
        <f>G265</f>
        <v>850.89</v>
      </c>
    </row>
    <row r="261" spans="1:7" x14ac:dyDescent="0.25">
      <c r="A261" s="10" t="s">
        <v>382</v>
      </c>
      <c r="B261" s="10" t="s">
        <v>15</v>
      </c>
      <c r="C261" s="10" t="s">
        <v>150</v>
      </c>
      <c r="D261" s="22" t="s">
        <v>383</v>
      </c>
      <c r="E261" s="11">
        <v>1</v>
      </c>
      <c r="F261" s="12">
        <v>279.39999999999998</v>
      </c>
      <c r="G261" s="13">
        <f>ROUND(E261*F261,2)</f>
        <v>279.39999999999998</v>
      </c>
    </row>
    <row r="262" spans="1:7" ht="45" x14ac:dyDescent="0.25">
      <c r="A262" s="14"/>
      <c r="B262" s="14"/>
      <c r="C262" s="14"/>
      <c r="D262" s="15" t="s">
        <v>384</v>
      </c>
      <c r="E262" s="14"/>
      <c r="F262" s="14"/>
      <c r="G262" s="14"/>
    </row>
    <row r="263" spans="1:7" ht="22.5" x14ac:dyDescent="0.25">
      <c r="A263" s="10" t="s">
        <v>385</v>
      </c>
      <c r="B263" s="10" t="s">
        <v>15</v>
      </c>
      <c r="C263" s="10" t="s">
        <v>150</v>
      </c>
      <c r="D263" s="22" t="s">
        <v>386</v>
      </c>
      <c r="E263" s="11">
        <v>1</v>
      </c>
      <c r="F263" s="12">
        <v>571.49</v>
      </c>
      <c r="G263" s="13">
        <f>ROUND(E263*F263,2)</f>
        <v>571.49</v>
      </c>
    </row>
    <row r="264" spans="1:7" ht="22.5" x14ac:dyDescent="0.25">
      <c r="A264" s="14"/>
      <c r="B264" s="14"/>
      <c r="C264" s="14"/>
      <c r="D264" s="15" t="s">
        <v>387</v>
      </c>
      <c r="E264" s="14"/>
      <c r="F264" s="14"/>
      <c r="G264" s="14"/>
    </row>
    <row r="265" spans="1:7" x14ac:dyDescent="0.25">
      <c r="A265" s="14"/>
      <c r="B265" s="14"/>
      <c r="C265" s="14"/>
      <c r="D265" s="23" t="s">
        <v>388</v>
      </c>
      <c r="E265" s="11">
        <v>1</v>
      </c>
      <c r="F265" s="9">
        <f>G261+G263</f>
        <v>850.89</v>
      </c>
      <c r="G265" s="9">
        <f>ROUND(F265*E265,2)</f>
        <v>850.89</v>
      </c>
    </row>
    <row r="266" spans="1:7" ht="0.95" customHeight="1" x14ac:dyDescent="0.25">
      <c r="A266" s="17"/>
      <c r="B266" s="17"/>
      <c r="C266" s="17"/>
      <c r="D266" s="24"/>
      <c r="E266" s="17"/>
      <c r="F266" s="17"/>
      <c r="G266" s="17"/>
    </row>
    <row r="267" spans="1:7" x14ac:dyDescent="0.25">
      <c r="A267" s="18" t="s">
        <v>389</v>
      </c>
      <c r="B267" s="18" t="s">
        <v>11</v>
      </c>
      <c r="C267" s="18" t="s">
        <v>12</v>
      </c>
      <c r="D267" s="25" t="s">
        <v>390</v>
      </c>
      <c r="E267" s="19">
        <f>E270</f>
        <v>1</v>
      </c>
      <c r="F267" s="9">
        <f>F270</f>
        <v>254</v>
      </c>
      <c r="G267" s="9">
        <f>G270</f>
        <v>254</v>
      </c>
    </row>
    <row r="268" spans="1:7" x14ac:dyDescent="0.25">
      <c r="A268" s="10" t="s">
        <v>391</v>
      </c>
      <c r="B268" s="10" t="s">
        <v>15</v>
      </c>
      <c r="C268" s="10" t="s">
        <v>150</v>
      </c>
      <c r="D268" s="22" t="s">
        <v>392</v>
      </c>
      <c r="E268" s="11">
        <v>1</v>
      </c>
      <c r="F268" s="12">
        <v>254</v>
      </c>
      <c r="G268" s="13">
        <f>ROUND(E268*F268,2)</f>
        <v>254</v>
      </c>
    </row>
    <row r="269" spans="1:7" ht="56.25" x14ac:dyDescent="0.25">
      <c r="A269" s="14"/>
      <c r="B269" s="14"/>
      <c r="C269" s="14"/>
      <c r="D269" s="15" t="s">
        <v>393</v>
      </c>
      <c r="E269" s="14"/>
      <c r="F269" s="14"/>
      <c r="G269" s="14"/>
    </row>
    <row r="270" spans="1:7" x14ac:dyDescent="0.25">
      <c r="A270" s="14"/>
      <c r="B270" s="14"/>
      <c r="C270" s="14"/>
      <c r="D270" s="23" t="s">
        <v>394</v>
      </c>
      <c r="E270" s="11">
        <v>1</v>
      </c>
      <c r="F270" s="9">
        <f>G268</f>
        <v>254</v>
      </c>
      <c r="G270" s="9">
        <f>ROUND(F270*E270,2)</f>
        <v>254</v>
      </c>
    </row>
    <row r="271" spans="1:7" ht="0.95" customHeight="1" x14ac:dyDescent="0.25">
      <c r="A271" s="17"/>
      <c r="B271" s="17"/>
      <c r="C271" s="17"/>
      <c r="D271" s="24"/>
      <c r="E271" s="17"/>
      <c r="F271" s="17"/>
      <c r="G271" s="17"/>
    </row>
    <row r="272" spans="1:7" x14ac:dyDescent="0.25">
      <c r="A272" s="14"/>
      <c r="B272" s="14"/>
      <c r="C272" s="14"/>
      <c r="D272" s="23" t="s">
        <v>395</v>
      </c>
      <c r="E272" s="11">
        <v>1</v>
      </c>
      <c r="F272" s="9">
        <f>G179+G184+G189+G198+G209+G236+G253+G258+G265+G270</f>
        <v>22674.37</v>
      </c>
      <c r="G272" s="9">
        <f>ROUND(F272*E272,2)</f>
        <v>22674.37</v>
      </c>
    </row>
    <row r="273" spans="1:7" ht="0.95" customHeight="1" x14ac:dyDescent="0.25">
      <c r="A273" s="17"/>
      <c r="B273" s="17"/>
      <c r="C273" s="17"/>
      <c r="D273" s="24"/>
      <c r="E273" s="17"/>
      <c r="F273" s="17"/>
      <c r="G273" s="17"/>
    </row>
    <row r="274" spans="1:7" x14ac:dyDescent="0.25">
      <c r="A274" s="18" t="s">
        <v>396</v>
      </c>
      <c r="B274" s="18" t="s">
        <v>11</v>
      </c>
      <c r="C274" s="18" t="s">
        <v>12</v>
      </c>
      <c r="D274" s="25" t="s">
        <v>397</v>
      </c>
      <c r="E274" s="19">
        <f>E291</f>
        <v>1</v>
      </c>
      <c r="F274" s="9">
        <f>F291</f>
        <v>571.83999999999992</v>
      </c>
      <c r="G274" s="9">
        <f>G291</f>
        <v>571.84</v>
      </c>
    </row>
    <row r="275" spans="1:7" x14ac:dyDescent="0.25">
      <c r="A275" s="18" t="s">
        <v>398</v>
      </c>
      <c r="B275" s="18" t="s">
        <v>11</v>
      </c>
      <c r="C275" s="18" t="s">
        <v>12</v>
      </c>
      <c r="D275" s="25" t="s">
        <v>399</v>
      </c>
      <c r="E275" s="19">
        <f>E282</f>
        <v>1</v>
      </c>
      <c r="F275" s="9">
        <f>F282</f>
        <v>317.83999999999997</v>
      </c>
      <c r="G275" s="9">
        <f>G282</f>
        <v>317.83999999999997</v>
      </c>
    </row>
    <row r="276" spans="1:7" x14ac:dyDescent="0.25">
      <c r="A276" s="10" t="s">
        <v>400</v>
      </c>
      <c r="B276" s="10" t="s">
        <v>15</v>
      </c>
      <c r="C276" s="10" t="s">
        <v>95</v>
      </c>
      <c r="D276" s="22" t="s">
        <v>401</v>
      </c>
      <c r="E276" s="11">
        <v>40</v>
      </c>
      <c r="F276" s="12">
        <v>2.79</v>
      </c>
      <c r="G276" s="13">
        <f>ROUND(E276*F276,2)</f>
        <v>111.6</v>
      </c>
    </row>
    <row r="277" spans="1:7" ht="191.25" x14ac:dyDescent="0.25">
      <c r="A277" s="14"/>
      <c r="B277" s="14"/>
      <c r="C277" s="14"/>
      <c r="D277" s="15" t="s">
        <v>402</v>
      </c>
      <c r="E277" s="14"/>
      <c r="F277" s="14"/>
      <c r="G277" s="14"/>
    </row>
    <row r="278" spans="1:7" x14ac:dyDescent="0.25">
      <c r="A278" s="10" t="s">
        <v>403</v>
      </c>
      <c r="B278" s="10" t="s">
        <v>15</v>
      </c>
      <c r="C278" s="10" t="s">
        <v>150</v>
      </c>
      <c r="D278" s="22" t="s">
        <v>404</v>
      </c>
      <c r="E278" s="11">
        <v>4</v>
      </c>
      <c r="F278" s="12">
        <v>45.21</v>
      </c>
      <c r="G278" s="13">
        <f>ROUND(E278*F278,2)</f>
        <v>180.84</v>
      </c>
    </row>
    <row r="279" spans="1:7" ht="90" x14ac:dyDescent="0.25">
      <c r="A279" s="14"/>
      <c r="B279" s="14"/>
      <c r="C279" s="14"/>
      <c r="D279" s="15" t="s">
        <v>405</v>
      </c>
      <c r="E279" s="14"/>
      <c r="F279" s="14"/>
      <c r="G279" s="14"/>
    </row>
    <row r="280" spans="1:7" ht="22.5" x14ac:dyDescent="0.25">
      <c r="A280" s="10" t="s">
        <v>406</v>
      </c>
      <c r="B280" s="10" t="s">
        <v>15</v>
      </c>
      <c r="C280" s="10" t="s">
        <v>95</v>
      </c>
      <c r="D280" s="22" t="s">
        <v>407</v>
      </c>
      <c r="E280" s="11">
        <v>20</v>
      </c>
      <c r="F280" s="12">
        <v>1.27</v>
      </c>
      <c r="G280" s="13">
        <f>ROUND(E280*F280,2)</f>
        <v>25.4</v>
      </c>
    </row>
    <row r="281" spans="1:7" ht="168.75" x14ac:dyDescent="0.25">
      <c r="A281" s="14"/>
      <c r="B281" s="14"/>
      <c r="C281" s="14"/>
      <c r="D281" s="15" t="s">
        <v>408</v>
      </c>
      <c r="E281" s="14"/>
      <c r="F281" s="14"/>
      <c r="G281" s="14"/>
    </row>
    <row r="282" spans="1:7" x14ac:dyDescent="0.25">
      <c r="A282" s="14"/>
      <c r="B282" s="14"/>
      <c r="C282" s="14"/>
      <c r="D282" s="23" t="s">
        <v>409</v>
      </c>
      <c r="E282" s="11">
        <v>1</v>
      </c>
      <c r="F282" s="9">
        <f>G276+G278+G280</f>
        <v>317.83999999999997</v>
      </c>
      <c r="G282" s="9">
        <f>ROUND(F282*E282,2)</f>
        <v>317.83999999999997</v>
      </c>
    </row>
    <row r="283" spans="1:7" ht="0.95" customHeight="1" x14ac:dyDescent="0.25">
      <c r="A283" s="17"/>
      <c r="B283" s="17"/>
      <c r="C283" s="17"/>
      <c r="D283" s="24"/>
      <c r="E283" s="17"/>
      <c r="F283" s="17"/>
      <c r="G283" s="17"/>
    </row>
    <row r="284" spans="1:7" x14ac:dyDescent="0.25">
      <c r="A284" s="18" t="s">
        <v>410</v>
      </c>
      <c r="B284" s="18" t="s">
        <v>11</v>
      </c>
      <c r="C284" s="18" t="s">
        <v>12</v>
      </c>
      <c r="D284" s="25" t="s">
        <v>381</v>
      </c>
      <c r="E284" s="19">
        <f>E289</f>
        <v>1</v>
      </c>
      <c r="F284" s="9">
        <f>F289</f>
        <v>254</v>
      </c>
      <c r="G284" s="9">
        <f>G289</f>
        <v>254</v>
      </c>
    </row>
    <row r="285" spans="1:7" x14ac:dyDescent="0.25">
      <c r="A285" s="10" t="s">
        <v>411</v>
      </c>
      <c r="B285" s="10" t="s">
        <v>15</v>
      </c>
      <c r="C285" s="10" t="s">
        <v>150</v>
      </c>
      <c r="D285" s="22" t="s">
        <v>412</v>
      </c>
      <c r="E285" s="11">
        <v>4</v>
      </c>
      <c r="F285" s="12">
        <v>25.4</v>
      </c>
      <c r="G285" s="13">
        <f>ROUND(E285*F285,2)</f>
        <v>101.6</v>
      </c>
    </row>
    <row r="286" spans="1:7" ht="56.25" x14ac:dyDescent="0.25">
      <c r="A286" s="14"/>
      <c r="B286" s="14"/>
      <c r="C286" s="14"/>
      <c r="D286" s="15" t="s">
        <v>413</v>
      </c>
      <c r="E286" s="14"/>
      <c r="F286" s="14"/>
      <c r="G286" s="14"/>
    </row>
    <row r="287" spans="1:7" ht="22.5" x14ac:dyDescent="0.25">
      <c r="A287" s="10" t="s">
        <v>414</v>
      </c>
      <c r="B287" s="10" t="s">
        <v>15</v>
      </c>
      <c r="C287" s="10" t="s">
        <v>150</v>
      </c>
      <c r="D287" s="22" t="s">
        <v>415</v>
      </c>
      <c r="E287" s="11">
        <v>1</v>
      </c>
      <c r="F287" s="12">
        <v>152.4</v>
      </c>
      <c r="G287" s="13">
        <f>ROUND(E287*F287,2)</f>
        <v>152.4</v>
      </c>
    </row>
    <row r="288" spans="1:7" ht="22.5" x14ac:dyDescent="0.25">
      <c r="A288" s="14"/>
      <c r="B288" s="14"/>
      <c r="C288" s="14"/>
      <c r="D288" s="15" t="s">
        <v>416</v>
      </c>
      <c r="E288" s="14"/>
      <c r="F288" s="14"/>
      <c r="G288" s="14"/>
    </row>
    <row r="289" spans="1:7" x14ac:dyDescent="0.25">
      <c r="A289" s="14"/>
      <c r="B289" s="14"/>
      <c r="C289" s="14"/>
      <c r="D289" s="23" t="s">
        <v>417</v>
      </c>
      <c r="E289" s="11">
        <v>1</v>
      </c>
      <c r="F289" s="9">
        <f>G285+G287</f>
        <v>254</v>
      </c>
      <c r="G289" s="9">
        <f>ROUND(F289*E289,2)</f>
        <v>254</v>
      </c>
    </row>
    <row r="290" spans="1:7" ht="0.95" customHeight="1" x14ac:dyDescent="0.25">
      <c r="A290" s="17"/>
      <c r="B290" s="17"/>
      <c r="C290" s="17"/>
      <c r="D290" s="24"/>
      <c r="E290" s="17"/>
      <c r="F290" s="17"/>
      <c r="G290" s="17"/>
    </row>
    <row r="291" spans="1:7" x14ac:dyDescent="0.25">
      <c r="A291" s="14"/>
      <c r="B291" s="14"/>
      <c r="C291" s="14"/>
      <c r="D291" s="23" t="s">
        <v>418</v>
      </c>
      <c r="E291" s="11">
        <v>1</v>
      </c>
      <c r="F291" s="9">
        <f>G282+G289</f>
        <v>571.83999999999992</v>
      </c>
      <c r="G291" s="9">
        <f>ROUND(F291*E291,2)</f>
        <v>571.84</v>
      </c>
    </row>
    <row r="292" spans="1:7" ht="0.95" customHeight="1" x14ac:dyDescent="0.25">
      <c r="A292" s="17"/>
      <c r="B292" s="17"/>
      <c r="C292" s="17"/>
      <c r="D292" s="24"/>
      <c r="E292" s="17"/>
      <c r="F292" s="17"/>
      <c r="G292" s="17"/>
    </row>
    <row r="293" spans="1:7" x14ac:dyDescent="0.25">
      <c r="A293" s="14"/>
      <c r="B293" s="14"/>
      <c r="C293" s="14"/>
      <c r="D293" s="23" t="s">
        <v>419</v>
      </c>
      <c r="E293" s="16">
        <v>1</v>
      </c>
      <c r="F293" s="9">
        <f>G272+G291</f>
        <v>23246.21</v>
      </c>
      <c r="G293" s="9">
        <f>ROUND(F293*E293,2)</f>
        <v>23246.21</v>
      </c>
    </row>
    <row r="294" spans="1:7" ht="0.95" customHeight="1" x14ac:dyDescent="0.25">
      <c r="A294" s="17"/>
      <c r="B294" s="17"/>
      <c r="C294" s="17"/>
      <c r="D294" s="24"/>
      <c r="E294" s="17"/>
      <c r="F294" s="17"/>
      <c r="G294" s="17"/>
    </row>
    <row r="295" spans="1:7" x14ac:dyDescent="0.25">
      <c r="A295" s="7" t="s">
        <v>420</v>
      </c>
      <c r="B295" s="7" t="s">
        <v>11</v>
      </c>
      <c r="C295" s="7" t="s">
        <v>12</v>
      </c>
      <c r="D295" s="21" t="s">
        <v>421</v>
      </c>
      <c r="E295" s="8">
        <f>E312</f>
        <v>1</v>
      </c>
      <c r="F295" s="9">
        <f>F312</f>
        <v>881.44</v>
      </c>
      <c r="G295" s="9">
        <f>G312</f>
        <v>881.44</v>
      </c>
    </row>
    <row r="296" spans="1:7" x14ac:dyDescent="0.25">
      <c r="A296" s="18" t="s">
        <v>422</v>
      </c>
      <c r="B296" s="18" t="s">
        <v>11</v>
      </c>
      <c r="C296" s="18" t="s">
        <v>12</v>
      </c>
      <c r="D296" s="25" t="s">
        <v>399</v>
      </c>
      <c r="E296" s="19">
        <f>E303</f>
        <v>1</v>
      </c>
      <c r="F296" s="9">
        <f>F303</f>
        <v>627.44000000000005</v>
      </c>
      <c r="G296" s="9">
        <f>G303</f>
        <v>627.44000000000005</v>
      </c>
    </row>
    <row r="297" spans="1:7" x14ac:dyDescent="0.25">
      <c r="A297" s="10" t="s">
        <v>400</v>
      </c>
      <c r="B297" s="10" t="s">
        <v>15</v>
      </c>
      <c r="C297" s="10" t="s">
        <v>95</v>
      </c>
      <c r="D297" s="22" t="s">
        <v>401</v>
      </c>
      <c r="E297" s="11">
        <v>110</v>
      </c>
      <c r="F297" s="12">
        <v>2.79</v>
      </c>
      <c r="G297" s="13">
        <f>ROUND(E297*F297,2)</f>
        <v>306.89999999999998</v>
      </c>
    </row>
    <row r="298" spans="1:7" ht="191.25" x14ac:dyDescent="0.25">
      <c r="A298" s="14"/>
      <c r="B298" s="14"/>
      <c r="C298" s="14"/>
      <c r="D298" s="15" t="s">
        <v>402</v>
      </c>
      <c r="E298" s="14"/>
      <c r="F298" s="14"/>
      <c r="G298" s="14"/>
    </row>
    <row r="299" spans="1:7" x14ac:dyDescent="0.25">
      <c r="A299" s="10" t="s">
        <v>403</v>
      </c>
      <c r="B299" s="10" t="s">
        <v>15</v>
      </c>
      <c r="C299" s="10" t="s">
        <v>150</v>
      </c>
      <c r="D299" s="22" t="s">
        <v>404</v>
      </c>
      <c r="E299" s="11">
        <v>4</v>
      </c>
      <c r="F299" s="12">
        <v>45.21</v>
      </c>
      <c r="G299" s="13">
        <f>ROUND(E299*F299,2)</f>
        <v>180.84</v>
      </c>
    </row>
    <row r="300" spans="1:7" ht="90" x14ac:dyDescent="0.25">
      <c r="A300" s="14"/>
      <c r="B300" s="14"/>
      <c r="C300" s="14"/>
      <c r="D300" s="15" t="s">
        <v>405</v>
      </c>
      <c r="E300" s="14"/>
      <c r="F300" s="14"/>
      <c r="G300" s="14"/>
    </row>
    <row r="301" spans="1:7" ht="22.5" x14ac:dyDescent="0.25">
      <c r="A301" s="10" t="s">
        <v>406</v>
      </c>
      <c r="B301" s="10" t="s">
        <v>15</v>
      </c>
      <c r="C301" s="10" t="s">
        <v>95</v>
      </c>
      <c r="D301" s="22" t="s">
        <v>407</v>
      </c>
      <c r="E301" s="11">
        <v>110</v>
      </c>
      <c r="F301" s="12">
        <v>1.27</v>
      </c>
      <c r="G301" s="13">
        <f>ROUND(E301*F301,2)</f>
        <v>139.69999999999999</v>
      </c>
    </row>
    <row r="302" spans="1:7" ht="168.75" x14ac:dyDescent="0.25">
      <c r="A302" s="14"/>
      <c r="B302" s="14"/>
      <c r="C302" s="14"/>
      <c r="D302" s="15" t="s">
        <v>408</v>
      </c>
      <c r="E302" s="14"/>
      <c r="F302" s="14"/>
      <c r="G302" s="14"/>
    </row>
    <row r="303" spans="1:7" x14ac:dyDescent="0.25">
      <c r="A303" s="14"/>
      <c r="B303" s="14"/>
      <c r="C303" s="14"/>
      <c r="D303" s="23" t="s">
        <v>423</v>
      </c>
      <c r="E303" s="11">
        <v>1</v>
      </c>
      <c r="F303" s="9">
        <f>G297+G299+G301</f>
        <v>627.44000000000005</v>
      </c>
      <c r="G303" s="9">
        <f>ROUND(F303*E303,2)</f>
        <v>627.44000000000005</v>
      </c>
    </row>
    <row r="304" spans="1:7" ht="0.95" customHeight="1" x14ac:dyDescent="0.25">
      <c r="A304" s="17"/>
      <c r="B304" s="17"/>
      <c r="C304" s="17"/>
      <c r="D304" s="24"/>
      <c r="E304" s="17"/>
      <c r="F304" s="17"/>
      <c r="G304" s="17"/>
    </row>
    <row r="305" spans="1:7" x14ac:dyDescent="0.25">
      <c r="A305" s="18" t="s">
        <v>424</v>
      </c>
      <c r="B305" s="18" t="s">
        <v>11</v>
      </c>
      <c r="C305" s="18" t="s">
        <v>12</v>
      </c>
      <c r="D305" s="25" t="s">
        <v>381</v>
      </c>
      <c r="E305" s="19">
        <f>E310</f>
        <v>1</v>
      </c>
      <c r="F305" s="9">
        <f>F310</f>
        <v>254</v>
      </c>
      <c r="G305" s="9">
        <f>G310</f>
        <v>254</v>
      </c>
    </row>
    <row r="306" spans="1:7" x14ac:dyDescent="0.25">
      <c r="A306" s="10" t="s">
        <v>411</v>
      </c>
      <c r="B306" s="10" t="s">
        <v>15</v>
      </c>
      <c r="C306" s="10" t="s">
        <v>150</v>
      </c>
      <c r="D306" s="22" t="s">
        <v>412</v>
      </c>
      <c r="E306" s="11">
        <v>4</v>
      </c>
      <c r="F306" s="12">
        <v>25.4</v>
      </c>
      <c r="G306" s="13">
        <f>ROUND(E306*F306,2)</f>
        <v>101.6</v>
      </c>
    </row>
    <row r="307" spans="1:7" ht="56.25" x14ac:dyDescent="0.25">
      <c r="A307" s="14"/>
      <c r="B307" s="14"/>
      <c r="C307" s="14"/>
      <c r="D307" s="15" t="s">
        <v>413</v>
      </c>
      <c r="E307" s="14"/>
      <c r="F307" s="14"/>
      <c r="G307" s="14"/>
    </row>
    <row r="308" spans="1:7" ht="22.5" x14ac:dyDescent="0.25">
      <c r="A308" s="10" t="s">
        <v>414</v>
      </c>
      <c r="B308" s="10" t="s">
        <v>15</v>
      </c>
      <c r="C308" s="10" t="s">
        <v>150</v>
      </c>
      <c r="D308" s="22" t="s">
        <v>415</v>
      </c>
      <c r="E308" s="11">
        <v>1</v>
      </c>
      <c r="F308" s="12">
        <v>152.4</v>
      </c>
      <c r="G308" s="13">
        <f>ROUND(E308*F308,2)</f>
        <v>152.4</v>
      </c>
    </row>
    <row r="309" spans="1:7" ht="22.5" x14ac:dyDescent="0.25">
      <c r="A309" s="14"/>
      <c r="B309" s="14"/>
      <c r="C309" s="14"/>
      <c r="D309" s="15" t="s">
        <v>416</v>
      </c>
      <c r="E309" s="14"/>
      <c r="F309" s="14"/>
      <c r="G309" s="14"/>
    </row>
    <row r="310" spans="1:7" x14ac:dyDescent="0.25">
      <c r="A310" s="14"/>
      <c r="B310" s="14"/>
      <c r="C310" s="14"/>
      <c r="D310" s="23" t="s">
        <v>425</v>
      </c>
      <c r="E310" s="11">
        <v>1</v>
      </c>
      <c r="F310" s="9">
        <f>G306+G308</f>
        <v>254</v>
      </c>
      <c r="G310" s="9">
        <f>ROUND(F310*E310,2)</f>
        <v>254</v>
      </c>
    </row>
    <row r="311" spans="1:7" ht="0.95" customHeight="1" x14ac:dyDescent="0.25">
      <c r="A311" s="17"/>
      <c r="B311" s="17"/>
      <c r="C311" s="17"/>
      <c r="D311" s="24"/>
      <c r="E311" s="17"/>
      <c r="F311" s="17"/>
      <c r="G311" s="17"/>
    </row>
    <row r="312" spans="1:7" x14ac:dyDescent="0.25">
      <c r="A312" s="14"/>
      <c r="B312" s="14"/>
      <c r="C312" s="14"/>
      <c r="D312" s="23" t="s">
        <v>426</v>
      </c>
      <c r="E312" s="16">
        <v>1</v>
      </c>
      <c r="F312" s="9">
        <f>G303+G310</f>
        <v>881.44</v>
      </c>
      <c r="G312" s="9">
        <f>ROUND(F312*E312,2)</f>
        <v>881.44</v>
      </c>
    </row>
    <row r="313" spans="1:7" ht="0.95" customHeight="1" x14ac:dyDescent="0.25">
      <c r="A313" s="17"/>
      <c r="B313" s="17"/>
      <c r="C313" s="17"/>
      <c r="D313" s="24"/>
      <c r="E313" s="17"/>
      <c r="F313" s="17"/>
      <c r="G313" s="17"/>
    </row>
    <row r="314" spans="1:7" x14ac:dyDescent="0.25">
      <c r="A314" s="7" t="s">
        <v>427</v>
      </c>
      <c r="B314" s="7" t="s">
        <v>11</v>
      </c>
      <c r="C314" s="7" t="s">
        <v>12</v>
      </c>
      <c r="D314" s="21" t="s">
        <v>428</v>
      </c>
      <c r="E314" s="8">
        <f>E331</f>
        <v>1</v>
      </c>
      <c r="F314" s="9">
        <f>F331</f>
        <v>5092.5200000000004</v>
      </c>
      <c r="G314" s="9">
        <f>G331</f>
        <v>5092.5200000000004</v>
      </c>
    </row>
    <row r="315" spans="1:7" x14ac:dyDescent="0.25">
      <c r="A315" s="10" t="s">
        <v>429</v>
      </c>
      <c r="B315" s="10" t="s">
        <v>15</v>
      </c>
      <c r="C315" s="10" t="s">
        <v>28</v>
      </c>
      <c r="D315" s="22" t="s">
        <v>430</v>
      </c>
      <c r="E315" s="11">
        <v>2</v>
      </c>
      <c r="F315" s="12">
        <v>362.2</v>
      </c>
      <c r="G315" s="13">
        <f>ROUND(E315*F315,2)</f>
        <v>724.4</v>
      </c>
    </row>
    <row r="316" spans="1:7" ht="101.25" x14ac:dyDescent="0.25">
      <c r="A316" s="14"/>
      <c r="B316" s="14"/>
      <c r="C316" s="14"/>
      <c r="D316" s="15" t="s">
        <v>431</v>
      </c>
      <c r="E316" s="14"/>
      <c r="F316" s="14"/>
      <c r="G316" s="14"/>
    </row>
    <row r="317" spans="1:7" x14ac:dyDescent="0.25">
      <c r="A317" s="10" t="s">
        <v>432</v>
      </c>
      <c r="B317" s="10" t="s">
        <v>15</v>
      </c>
      <c r="C317" s="10" t="s">
        <v>28</v>
      </c>
      <c r="D317" s="22" t="s">
        <v>433</v>
      </c>
      <c r="E317" s="11">
        <v>2</v>
      </c>
      <c r="F317" s="12">
        <v>362.2</v>
      </c>
      <c r="G317" s="13">
        <f>ROUND(E317*F317,2)</f>
        <v>724.4</v>
      </c>
    </row>
    <row r="318" spans="1:7" ht="101.25" x14ac:dyDescent="0.25">
      <c r="A318" s="14"/>
      <c r="B318" s="14"/>
      <c r="C318" s="14"/>
      <c r="D318" s="15" t="s">
        <v>434</v>
      </c>
      <c r="E318" s="14"/>
      <c r="F318" s="14"/>
      <c r="G318" s="14"/>
    </row>
    <row r="319" spans="1:7" x14ac:dyDescent="0.25">
      <c r="A319" s="10" t="s">
        <v>435</v>
      </c>
      <c r="B319" s="10" t="s">
        <v>15</v>
      </c>
      <c r="C319" s="10" t="s">
        <v>28</v>
      </c>
      <c r="D319" s="22" t="s">
        <v>436</v>
      </c>
      <c r="E319" s="11">
        <v>3</v>
      </c>
      <c r="F319" s="12">
        <v>159.38</v>
      </c>
      <c r="G319" s="13">
        <f>ROUND(E319*F319,2)</f>
        <v>478.14</v>
      </c>
    </row>
    <row r="320" spans="1:7" ht="101.25" x14ac:dyDescent="0.25">
      <c r="A320" s="14"/>
      <c r="B320" s="14"/>
      <c r="C320" s="14"/>
      <c r="D320" s="15" t="s">
        <v>437</v>
      </c>
      <c r="E320" s="14"/>
      <c r="F320" s="14"/>
      <c r="G320" s="14"/>
    </row>
    <row r="321" spans="1:7" x14ac:dyDescent="0.25">
      <c r="A321" s="10" t="s">
        <v>438</v>
      </c>
      <c r="B321" s="10" t="s">
        <v>15</v>
      </c>
      <c r="C321" s="10" t="s">
        <v>28</v>
      </c>
      <c r="D321" s="22" t="s">
        <v>439</v>
      </c>
      <c r="E321" s="11">
        <v>1</v>
      </c>
      <c r="F321" s="12">
        <v>159.38</v>
      </c>
      <c r="G321" s="13">
        <f>ROUND(E321*F321,2)</f>
        <v>159.38</v>
      </c>
    </row>
    <row r="322" spans="1:7" ht="101.25" x14ac:dyDescent="0.25">
      <c r="A322" s="14"/>
      <c r="B322" s="14"/>
      <c r="C322" s="14"/>
      <c r="D322" s="15" t="s">
        <v>440</v>
      </c>
      <c r="E322" s="14"/>
      <c r="F322" s="14"/>
      <c r="G322" s="14"/>
    </row>
    <row r="323" spans="1:7" x14ac:dyDescent="0.25">
      <c r="A323" s="10" t="s">
        <v>441</v>
      </c>
      <c r="B323" s="10" t="s">
        <v>15</v>
      </c>
      <c r="C323" s="10" t="s">
        <v>28</v>
      </c>
      <c r="D323" s="22" t="s">
        <v>442</v>
      </c>
      <c r="E323" s="11">
        <v>10</v>
      </c>
      <c r="F323" s="12">
        <v>50.16</v>
      </c>
      <c r="G323" s="13">
        <f>ROUND(E323*F323,2)</f>
        <v>501.6</v>
      </c>
    </row>
    <row r="324" spans="1:7" ht="22.5" x14ac:dyDescent="0.25">
      <c r="A324" s="14"/>
      <c r="B324" s="14"/>
      <c r="C324" s="14"/>
      <c r="D324" s="15" t="s">
        <v>443</v>
      </c>
      <c r="E324" s="14"/>
      <c r="F324" s="14"/>
      <c r="G324" s="14"/>
    </row>
    <row r="325" spans="1:7" ht="22.5" x14ac:dyDescent="0.25">
      <c r="A325" s="10" t="s">
        <v>444</v>
      </c>
      <c r="B325" s="10" t="s">
        <v>15</v>
      </c>
      <c r="C325" s="10" t="s">
        <v>95</v>
      </c>
      <c r="D325" s="22" t="s">
        <v>445</v>
      </c>
      <c r="E325" s="11">
        <v>85</v>
      </c>
      <c r="F325" s="12">
        <v>13.34</v>
      </c>
      <c r="G325" s="13">
        <f>ROUND(E325*F325,2)</f>
        <v>1133.9000000000001</v>
      </c>
    </row>
    <row r="326" spans="1:7" ht="157.5" x14ac:dyDescent="0.25">
      <c r="A326" s="14"/>
      <c r="B326" s="14"/>
      <c r="C326" s="14"/>
      <c r="D326" s="15" t="s">
        <v>446</v>
      </c>
      <c r="E326" s="14"/>
      <c r="F326" s="14"/>
      <c r="G326" s="14"/>
    </row>
    <row r="327" spans="1:7" x14ac:dyDescent="0.25">
      <c r="A327" s="10" t="s">
        <v>447</v>
      </c>
      <c r="B327" s="10" t="s">
        <v>15</v>
      </c>
      <c r="C327" s="10" t="s">
        <v>28</v>
      </c>
      <c r="D327" s="22" t="s">
        <v>448</v>
      </c>
      <c r="E327" s="11">
        <v>1</v>
      </c>
      <c r="F327" s="12">
        <v>692.4</v>
      </c>
      <c r="G327" s="13">
        <f>ROUND(E327*F327,2)</f>
        <v>692.4</v>
      </c>
    </row>
    <row r="328" spans="1:7" ht="168.75" x14ac:dyDescent="0.25">
      <c r="A328" s="14"/>
      <c r="B328" s="14"/>
      <c r="C328" s="14"/>
      <c r="D328" s="15" t="s">
        <v>449</v>
      </c>
      <c r="E328" s="14"/>
      <c r="F328" s="14"/>
      <c r="G328" s="14"/>
    </row>
    <row r="329" spans="1:7" x14ac:dyDescent="0.25">
      <c r="A329" s="10" t="s">
        <v>450</v>
      </c>
      <c r="B329" s="10" t="s">
        <v>15</v>
      </c>
      <c r="C329" s="10" t="s">
        <v>95</v>
      </c>
      <c r="D329" s="22" t="s">
        <v>451</v>
      </c>
      <c r="E329" s="11">
        <v>85</v>
      </c>
      <c r="F329" s="12">
        <v>7.98</v>
      </c>
      <c r="G329" s="13">
        <f>ROUND(E329*F329,2)</f>
        <v>678.3</v>
      </c>
    </row>
    <row r="330" spans="1:7" ht="90" x14ac:dyDescent="0.25">
      <c r="A330" s="14"/>
      <c r="B330" s="14"/>
      <c r="C330" s="14"/>
      <c r="D330" s="15" t="s">
        <v>452</v>
      </c>
      <c r="E330" s="14"/>
      <c r="F330" s="14"/>
      <c r="G330" s="14"/>
    </row>
    <row r="331" spans="1:7" x14ac:dyDescent="0.25">
      <c r="A331" s="14"/>
      <c r="B331" s="14"/>
      <c r="C331" s="14"/>
      <c r="D331" s="23" t="s">
        <v>453</v>
      </c>
      <c r="E331" s="16">
        <v>1</v>
      </c>
      <c r="F331" s="9">
        <f>G315+G317+G319+G321+G323+G325+G327+G329</f>
        <v>5092.5200000000004</v>
      </c>
      <c r="G331" s="9">
        <f>ROUND(F331*E331,2)</f>
        <v>5092.5200000000004</v>
      </c>
    </row>
    <row r="332" spans="1:7" ht="0.95" customHeight="1" x14ac:dyDescent="0.25">
      <c r="A332" s="17"/>
      <c r="B332" s="17"/>
      <c r="C332" s="17"/>
      <c r="D332" s="24"/>
      <c r="E332" s="17"/>
      <c r="F332" s="17"/>
      <c r="G332" s="17"/>
    </row>
    <row r="333" spans="1:7" x14ac:dyDescent="0.25">
      <c r="A333" s="7" t="s">
        <v>454</v>
      </c>
      <c r="B333" s="7" t="s">
        <v>11</v>
      </c>
      <c r="C333" s="7" t="s">
        <v>12</v>
      </c>
      <c r="D333" s="21" t="s">
        <v>455</v>
      </c>
      <c r="E333" s="8">
        <f>E348</f>
        <v>1</v>
      </c>
      <c r="F333" s="9">
        <f>F348</f>
        <v>1155.8899999999999</v>
      </c>
      <c r="G333" s="9">
        <f>G348</f>
        <v>1155.8900000000001</v>
      </c>
    </row>
    <row r="334" spans="1:7" x14ac:dyDescent="0.25">
      <c r="A334" s="10" t="s">
        <v>456</v>
      </c>
      <c r="B334" s="10" t="s">
        <v>15</v>
      </c>
      <c r="C334" s="10" t="s">
        <v>150</v>
      </c>
      <c r="D334" s="22" t="s">
        <v>457</v>
      </c>
      <c r="E334" s="11">
        <v>1</v>
      </c>
      <c r="F334" s="12">
        <v>388.36</v>
      </c>
      <c r="G334" s="13">
        <f>ROUND(E334*F334,2)</f>
        <v>388.36</v>
      </c>
    </row>
    <row r="335" spans="1:7" ht="146.25" x14ac:dyDescent="0.25">
      <c r="A335" s="14"/>
      <c r="B335" s="14"/>
      <c r="C335" s="14"/>
      <c r="D335" s="15" t="s">
        <v>458</v>
      </c>
      <c r="E335" s="14"/>
      <c r="F335" s="14"/>
      <c r="G335" s="14"/>
    </row>
    <row r="336" spans="1:7" x14ac:dyDescent="0.25">
      <c r="A336" s="10" t="s">
        <v>459</v>
      </c>
      <c r="B336" s="10" t="s">
        <v>15</v>
      </c>
      <c r="C336" s="10" t="s">
        <v>95</v>
      </c>
      <c r="D336" s="22" t="s">
        <v>460</v>
      </c>
      <c r="E336" s="11">
        <v>7.15</v>
      </c>
      <c r="F336" s="12">
        <v>16.32</v>
      </c>
      <c r="G336" s="13">
        <f>ROUND(E336*F336,2)</f>
        <v>116.69</v>
      </c>
    </row>
    <row r="337" spans="1:7" ht="90" x14ac:dyDescent="0.25">
      <c r="A337" s="14"/>
      <c r="B337" s="14"/>
      <c r="C337" s="14"/>
      <c r="D337" s="15" t="s">
        <v>461</v>
      </c>
      <c r="E337" s="14"/>
      <c r="F337" s="14"/>
      <c r="G337" s="14"/>
    </row>
    <row r="338" spans="1:7" ht="22.5" x14ac:dyDescent="0.25">
      <c r="A338" s="10" t="s">
        <v>462</v>
      </c>
      <c r="B338" s="10" t="s">
        <v>15</v>
      </c>
      <c r="C338" s="10" t="s">
        <v>95</v>
      </c>
      <c r="D338" s="22" t="s">
        <v>463</v>
      </c>
      <c r="E338" s="11">
        <v>5.8</v>
      </c>
      <c r="F338" s="12">
        <v>30.29</v>
      </c>
      <c r="G338" s="13">
        <f>ROUND(E338*F338,2)</f>
        <v>175.68</v>
      </c>
    </row>
    <row r="339" spans="1:7" ht="90" x14ac:dyDescent="0.25">
      <c r="A339" s="14"/>
      <c r="B339" s="14"/>
      <c r="C339" s="14"/>
      <c r="D339" s="15" t="s">
        <v>464</v>
      </c>
      <c r="E339" s="14"/>
      <c r="F339" s="14"/>
      <c r="G339" s="14"/>
    </row>
    <row r="340" spans="1:7" x14ac:dyDescent="0.25">
      <c r="A340" s="10" t="s">
        <v>465</v>
      </c>
      <c r="B340" s="10" t="s">
        <v>15</v>
      </c>
      <c r="C340" s="10" t="s">
        <v>95</v>
      </c>
      <c r="D340" s="22" t="s">
        <v>466</v>
      </c>
      <c r="E340" s="11">
        <v>2</v>
      </c>
      <c r="F340" s="12">
        <v>32.39</v>
      </c>
      <c r="G340" s="13">
        <f>ROUND(E340*F340,2)</f>
        <v>64.78</v>
      </c>
    </row>
    <row r="341" spans="1:7" ht="22.5" x14ac:dyDescent="0.25">
      <c r="A341" s="14"/>
      <c r="B341" s="14"/>
      <c r="C341" s="14"/>
      <c r="D341" s="15" t="s">
        <v>467</v>
      </c>
      <c r="E341" s="14"/>
      <c r="F341" s="14"/>
      <c r="G341" s="14"/>
    </row>
    <row r="342" spans="1:7" x14ac:dyDescent="0.25">
      <c r="A342" s="10" t="s">
        <v>468</v>
      </c>
      <c r="B342" s="10" t="s">
        <v>15</v>
      </c>
      <c r="C342" s="10" t="s">
        <v>28</v>
      </c>
      <c r="D342" s="22" t="s">
        <v>469</v>
      </c>
      <c r="E342" s="11">
        <v>3</v>
      </c>
      <c r="F342" s="12">
        <v>32.39</v>
      </c>
      <c r="G342" s="13">
        <f>ROUND(E342*F342,2)</f>
        <v>97.17</v>
      </c>
    </row>
    <row r="343" spans="1:7" ht="225" x14ac:dyDescent="0.25">
      <c r="A343" s="14"/>
      <c r="B343" s="14"/>
      <c r="C343" s="14"/>
      <c r="D343" s="15" t="s">
        <v>470</v>
      </c>
      <c r="E343" s="14"/>
      <c r="F343" s="14"/>
      <c r="G343" s="14"/>
    </row>
    <row r="344" spans="1:7" x14ac:dyDescent="0.25">
      <c r="A344" s="10" t="s">
        <v>471</v>
      </c>
      <c r="B344" s="10" t="s">
        <v>15</v>
      </c>
      <c r="C344" s="10" t="s">
        <v>28</v>
      </c>
      <c r="D344" s="22" t="s">
        <v>472</v>
      </c>
      <c r="E344" s="11">
        <v>2</v>
      </c>
      <c r="F344" s="12">
        <v>19.3</v>
      </c>
      <c r="G344" s="13">
        <f>ROUND(E344*F344,2)</f>
        <v>38.6</v>
      </c>
    </row>
    <row r="345" spans="1:7" ht="225" x14ac:dyDescent="0.25">
      <c r="A345" s="14"/>
      <c r="B345" s="14"/>
      <c r="C345" s="14"/>
      <c r="D345" s="15" t="s">
        <v>473</v>
      </c>
      <c r="E345" s="14"/>
      <c r="F345" s="14"/>
      <c r="G345" s="14"/>
    </row>
    <row r="346" spans="1:7" x14ac:dyDescent="0.25">
      <c r="A346" s="10" t="s">
        <v>474</v>
      </c>
      <c r="B346" s="10" t="s">
        <v>15</v>
      </c>
      <c r="C346" s="10" t="s">
        <v>28</v>
      </c>
      <c r="D346" s="22" t="s">
        <v>475</v>
      </c>
      <c r="E346" s="11">
        <v>1</v>
      </c>
      <c r="F346" s="12">
        <v>58.17</v>
      </c>
      <c r="G346" s="13">
        <f>ROUND(E346*F346,2)</f>
        <v>58.17</v>
      </c>
    </row>
    <row r="347" spans="1:7" x14ac:dyDescent="0.25">
      <c r="A347" s="10" t="s">
        <v>476</v>
      </c>
      <c r="B347" s="10" t="s">
        <v>15</v>
      </c>
      <c r="C347" s="10" t="s">
        <v>28</v>
      </c>
      <c r="D347" s="22" t="s">
        <v>477</v>
      </c>
      <c r="E347" s="11">
        <v>2</v>
      </c>
      <c r="F347" s="12">
        <v>108.22</v>
      </c>
      <c r="G347" s="13">
        <f>ROUND(E347*F347,2)</f>
        <v>216.44</v>
      </c>
    </row>
    <row r="348" spans="1:7" x14ac:dyDescent="0.25">
      <c r="A348" s="14"/>
      <c r="B348" s="14"/>
      <c r="C348" s="14"/>
      <c r="D348" s="23" t="s">
        <v>478</v>
      </c>
      <c r="E348" s="16">
        <v>1</v>
      </c>
      <c r="F348" s="9">
        <f>G334+G336+G338+G340+G342+G344+SUM(G346:G347)</f>
        <v>1155.8899999999999</v>
      </c>
      <c r="G348" s="9">
        <f>ROUND(F348*E348,2)</f>
        <v>1155.8900000000001</v>
      </c>
    </row>
    <row r="349" spans="1:7" ht="0.95" customHeight="1" x14ac:dyDescent="0.25">
      <c r="A349" s="17"/>
      <c r="B349" s="17"/>
      <c r="C349" s="17"/>
      <c r="D349" s="24"/>
      <c r="E349" s="17"/>
      <c r="F349" s="17"/>
      <c r="G349" s="17"/>
    </row>
    <row r="350" spans="1:7" x14ac:dyDescent="0.25">
      <c r="A350" s="7" t="s">
        <v>479</v>
      </c>
      <c r="B350" s="7" t="s">
        <v>11</v>
      </c>
      <c r="C350" s="7" t="s">
        <v>12</v>
      </c>
      <c r="D350" s="21" t="s">
        <v>480</v>
      </c>
      <c r="E350" s="8">
        <f>E384</f>
        <v>1</v>
      </c>
      <c r="F350" s="9">
        <f>F384</f>
        <v>8556.7200000000012</v>
      </c>
      <c r="G350" s="9">
        <f>G384</f>
        <v>8556.7199999999993</v>
      </c>
    </row>
    <row r="351" spans="1:7" x14ac:dyDescent="0.25">
      <c r="A351" s="10" t="s">
        <v>481</v>
      </c>
      <c r="B351" s="10" t="s">
        <v>15</v>
      </c>
      <c r="C351" s="10" t="s">
        <v>6</v>
      </c>
      <c r="D351" s="22" t="s">
        <v>482</v>
      </c>
      <c r="E351" s="11">
        <v>1</v>
      </c>
      <c r="F351" s="12">
        <v>376.16</v>
      </c>
      <c r="G351" s="13">
        <f>ROUND(E351*F351,2)</f>
        <v>376.16</v>
      </c>
    </row>
    <row r="352" spans="1:7" ht="191.25" x14ac:dyDescent="0.25">
      <c r="A352" s="14"/>
      <c r="B352" s="14"/>
      <c r="C352" s="14"/>
      <c r="D352" s="15" t="s">
        <v>483</v>
      </c>
      <c r="E352" s="14"/>
      <c r="F352" s="14"/>
      <c r="G352" s="14"/>
    </row>
    <row r="353" spans="1:7" ht="22.5" x14ac:dyDescent="0.25">
      <c r="A353" s="10" t="s">
        <v>484</v>
      </c>
      <c r="B353" s="10" t="s">
        <v>15</v>
      </c>
      <c r="C353" s="10" t="s">
        <v>28</v>
      </c>
      <c r="D353" s="22" t="s">
        <v>485</v>
      </c>
      <c r="E353" s="11">
        <v>1</v>
      </c>
      <c r="F353" s="12">
        <v>672.46</v>
      </c>
      <c r="G353" s="13">
        <f>ROUND(E353*F353,2)</f>
        <v>672.46</v>
      </c>
    </row>
    <row r="354" spans="1:7" ht="135" x14ac:dyDescent="0.25">
      <c r="A354" s="14"/>
      <c r="B354" s="14"/>
      <c r="C354" s="14"/>
      <c r="D354" s="15" t="s">
        <v>486</v>
      </c>
      <c r="E354" s="14"/>
      <c r="F354" s="14"/>
      <c r="G354" s="14"/>
    </row>
    <row r="355" spans="1:7" x14ac:dyDescent="0.25">
      <c r="A355" s="10" t="s">
        <v>487</v>
      </c>
      <c r="B355" s="10" t="s">
        <v>15</v>
      </c>
      <c r="C355" s="10" t="s">
        <v>28</v>
      </c>
      <c r="D355" s="22" t="s">
        <v>488</v>
      </c>
      <c r="E355" s="11">
        <v>1</v>
      </c>
      <c r="F355" s="12">
        <v>103.2</v>
      </c>
      <c r="G355" s="13">
        <f>ROUND(E355*F355,2)</f>
        <v>103.2</v>
      </c>
    </row>
    <row r="356" spans="1:7" ht="22.5" x14ac:dyDescent="0.25">
      <c r="A356" s="14"/>
      <c r="B356" s="14"/>
      <c r="C356" s="14"/>
      <c r="D356" s="15" t="s">
        <v>489</v>
      </c>
      <c r="E356" s="14"/>
      <c r="F356" s="14"/>
      <c r="G356" s="14"/>
    </row>
    <row r="357" spans="1:7" ht="22.5" x14ac:dyDescent="0.25">
      <c r="A357" s="10" t="s">
        <v>490</v>
      </c>
      <c r="B357" s="10" t="s">
        <v>15</v>
      </c>
      <c r="C357" s="10" t="s">
        <v>28</v>
      </c>
      <c r="D357" s="22" t="s">
        <v>491</v>
      </c>
      <c r="E357" s="11">
        <v>1</v>
      </c>
      <c r="F357" s="12">
        <v>345.5</v>
      </c>
      <c r="G357" s="13">
        <f>ROUND(E357*F357,2)</f>
        <v>345.5</v>
      </c>
    </row>
    <row r="358" spans="1:7" ht="202.5" x14ac:dyDescent="0.25">
      <c r="A358" s="14"/>
      <c r="B358" s="14"/>
      <c r="C358" s="14"/>
      <c r="D358" s="15" t="s">
        <v>492</v>
      </c>
      <c r="E358" s="14"/>
      <c r="F358" s="14"/>
      <c r="G358" s="14"/>
    </row>
    <row r="359" spans="1:7" ht="22.5" x14ac:dyDescent="0.25">
      <c r="A359" s="10" t="s">
        <v>493</v>
      </c>
      <c r="B359" s="10" t="s">
        <v>15</v>
      </c>
      <c r="C359" s="10" t="s">
        <v>28</v>
      </c>
      <c r="D359" s="22" t="s">
        <v>494</v>
      </c>
      <c r="E359" s="11">
        <v>1</v>
      </c>
      <c r="F359" s="12">
        <v>230.88</v>
      </c>
      <c r="G359" s="13">
        <f>ROUND(E359*F359,2)</f>
        <v>230.88</v>
      </c>
    </row>
    <row r="360" spans="1:7" ht="90" x14ac:dyDescent="0.25">
      <c r="A360" s="14"/>
      <c r="B360" s="14"/>
      <c r="C360" s="14"/>
      <c r="D360" s="15" t="s">
        <v>495</v>
      </c>
      <c r="E360" s="14"/>
      <c r="F360" s="14"/>
      <c r="G360" s="14"/>
    </row>
    <row r="361" spans="1:7" x14ac:dyDescent="0.25">
      <c r="A361" s="10" t="s">
        <v>496</v>
      </c>
      <c r="B361" s="10" t="s">
        <v>15</v>
      </c>
      <c r="C361" s="10" t="s">
        <v>28</v>
      </c>
      <c r="D361" s="22" t="s">
        <v>497</v>
      </c>
      <c r="E361" s="11">
        <v>1</v>
      </c>
      <c r="F361" s="12">
        <v>562.1</v>
      </c>
      <c r="G361" s="13">
        <f>ROUND(E361*F361,2)</f>
        <v>562.1</v>
      </c>
    </row>
    <row r="362" spans="1:7" ht="236.25" x14ac:dyDescent="0.25">
      <c r="A362" s="14"/>
      <c r="B362" s="14"/>
      <c r="C362" s="14"/>
      <c r="D362" s="15" t="s">
        <v>498</v>
      </c>
      <c r="E362" s="14"/>
      <c r="F362" s="14"/>
      <c r="G362" s="14"/>
    </row>
    <row r="363" spans="1:7" ht="22.5" x14ac:dyDescent="0.25">
      <c r="A363" s="10" t="s">
        <v>499</v>
      </c>
      <c r="B363" s="10" t="s">
        <v>15</v>
      </c>
      <c r="C363" s="10" t="s">
        <v>24</v>
      </c>
      <c r="D363" s="22" t="s">
        <v>500</v>
      </c>
      <c r="E363" s="11">
        <v>1</v>
      </c>
      <c r="F363" s="12">
        <v>696.68</v>
      </c>
      <c r="G363" s="13">
        <f>ROUND(E363*F363,2)</f>
        <v>696.68</v>
      </c>
    </row>
    <row r="364" spans="1:7" ht="270" x14ac:dyDescent="0.25">
      <c r="A364" s="14"/>
      <c r="B364" s="14"/>
      <c r="C364" s="14"/>
      <c r="D364" s="15" t="s">
        <v>501</v>
      </c>
      <c r="E364" s="14"/>
      <c r="F364" s="14"/>
      <c r="G364" s="14"/>
    </row>
    <row r="365" spans="1:7" x14ac:dyDescent="0.25">
      <c r="A365" s="10" t="s">
        <v>502</v>
      </c>
      <c r="B365" s="10" t="s">
        <v>15</v>
      </c>
      <c r="C365" s="10" t="s">
        <v>6</v>
      </c>
      <c r="D365" s="22" t="s">
        <v>503</v>
      </c>
      <c r="E365" s="11">
        <v>1</v>
      </c>
      <c r="F365" s="12">
        <v>472.31</v>
      </c>
      <c r="G365" s="13">
        <f>ROUND(E365*F365,2)</f>
        <v>472.31</v>
      </c>
    </row>
    <row r="366" spans="1:7" ht="67.5" x14ac:dyDescent="0.25">
      <c r="A366" s="14"/>
      <c r="B366" s="14"/>
      <c r="C366" s="14"/>
      <c r="D366" s="15" t="s">
        <v>504</v>
      </c>
      <c r="E366" s="14"/>
      <c r="F366" s="14"/>
      <c r="G366" s="14"/>
    </row>
    <row r="367" spans="1:7" x14ac:dyDescent="0.25">
      <c r="A367" s="10" t="s">
        <v>505</v>
      </c>
      <c r="B367" s="10" t="s">
        <v>15</v>
      </c>
      <c r="C367" s="10" t="s">
        <v>6</v>
      </c>
      <c r="D367" s="22" t="s">
        <v>506</v>
      </c>
      <c r="E367" s="11">
        <v>2</v>
      </c>
      <c r="F367" s="12">
        <v>527.62</v>
      </c>
      <c r="G367" s="13">
        <f>ROUND(E367*F367,2)</f>
        <v>1055.24</v>
      </c>
    </row>
    <row r="368" spans="1:7" ht="45" x14ac:dyDescent="0.25">
      <c r="A368" s="14"/>
      <c r="B368" s="14"/>
      <c r="C368" s="14"/>
      <c r="D368" s="15" t="s">
        <v>507</v>
      </c>
      <c r="E368" s="14"/>
      <c r="F368" s="14"/>
      <c r="G368" s="14"/>
    </row>
    <row r="369" spans="1:7" ht="22.5" x14ac:dyDescent="0.25">
      <c r="A369" s="10" t="s">
        <v>508</v>
      </c>
      <c r="B369" s="10" t="s">
        <v>15</v>
      </c>
      <c r="C369" s="10" t="s">
        <v>6</v>
      </c>
      <c r="D369" s="22" t="s">
        <v>509</v>
      </c>
      <c r="E369" s="11">
        <v>1</v>
      </c>
      <c r="F369" s="12">
        <v>196.14</v>
      </c>
      <c r="G369" s="13">
        <f>ROUND(E369*F369,2)</f>
        <v>196.14</v>
      </c>
    </row>
    <row r="370" spans="1:7" ht="101.25" x14ac:dyDescent="0.25">
      <c r="A370" s="14"/>
      <c r="B370" s="14"/>
      <c r="C370" s="14"/>
      <c r="D370" s="15" t="s">
        <v>510</v>
      </c>
      <c r="E370" s="14"/>
      <c r="F370" s="14"/>
      <c r="G370" s="14"/>
    </row>
    <row r="371" spans="1:7" ht="22.5" x14ac:dyDescent="0.25">
      <c r="A371" s="10" t="s">
        <v>511</v>
      </c>
      <c r="B371" s="10" t="s">
        <v>15</v>
      </c>
      <c r="C371" s="10" t="s">
        <v>28</v>
      </c>
      <c r="D371" s="22" t="s">
        <v>512</v>
      </c>
      <c r="E371" s="11">
        <v>1</v>
      </c>
      <c r="F371" s="12">
        <v>88.79</v>
      </c>
      <c r="G371" s="13">
        <f>ROUND(E371*F371,2)</f>
        <v>88.79</v>
      </c>
    </row>
    <row r="372" spans="1:7" ht="101.25" x14ac:dyDescent="0.25">
      <c r="A372" s="14"/>
      <c r="B372" s="14"/>
      <c r="C372" s="14"/>
      <c r="D372" s="15" t="s">
        <v>513</v>
      </c>
      <c r="E372" s="14"/>
      <c r="F372" s="14"/>
      <c r="G372" s="14"/>
    </row>
    <row r="373" spans="1:7" x14ac:dyDescent="0.25">
      <c r="A373" s="10" t="s">
        <v>514</v>
      </c>
      <c r="B373" s="10" t="s">
        <v>15</v>
      </c>
      <c r="C373" s="10" t="s">
        <v>6</v>
      </c>
      <c r="D373" s="22" t="s">
        <v>515</v>
      </c>
      <c r="E373" s="11">
        <v>1</v>
      </c>
      <c r="F373" s="12">
        <v>345.18</v>
      </c>
      <c r="G373" s="13">
        <f>ROUND(E373*F373,2)</f>
        <v>345.18</v>
      </c>
    </row>
    <row r="374" spans="1:7" x14ac:dyDescent="0.25">
      <c r="A374" s="10" t="s">
        <v>516</v>
      </c>
      <c r="B374" s="10" t="s">
        <v>15</v>
      </c>
      <c r="C374" s="10" t="s">
        <v>6</v>
      </c>
      <c r="D374" s="22" t="s">
        <v>517</v>
      </c>
      <c r="E374" s="11">
        <v>2</v>
      </c>
      <c r="F374" s="12">
        <v>53.11</v>
      </c>
      <c r="G374" s="13">
        <f>ROUND(E374*F374,2)</f>
        <v>106.22</v>
      </c>
    </row>
    <row r="375" spans="1:7" ht="22.5" x14ac:dyDescent="0.25">
      <c r="A375" s="14"/>
      <c r="B375" s="14"/>
      <c r="C375" s="14"/>
      <c r="D375" s="15" t="s">
        <v>518</v>
      </c>
      <c r="E375" s="14"/>
      <c r="F375" s="14"/>
      <c r="G375" s="14"/>
    </row>
    <row r="376" spans="1:7" x14ac:dyDescent="0.25">
      <c r="A376" s="10" t="s">
        <v>519</v>
      </c>
      <c r="B376" s="10" t="s">
        <v>15</v>
      </c>
      <c r="C376" s="10" t="s">
        <v>28</v>
      </c>
      <c r="D376" s="22" t="s">
        <v>520</v>
      </c>
      <c r="E376" s="11">
        <v>2</v>
      </c>
      <c r="F376" s="12">
        <v>74.19</v>
      </c>
      <c r="G376" s="13">
        <f>ROUND(E376*F376,2)</f>
        <v>148.38</v>
      </c>
    </row>
    <row r="377" spans="1:7" ht="22.5" x14ac:dyDescent="0.25">
      <c r="A377" s="14"/>
      <c r="B377" s="14"/>
      <c r="C377" s="14"/>
      <c r="D377" s="15" t="s">
        <v>521</v>
      </c>
      <c r="E377" s="14"/>
      <c r="F377" s="14"/>
      <c r="G377" s="14"/>
    </row>
    <row r="378" spans="1:7" x14ac:dyDescent="0.25">
      <c r="A378" s="10" t="s">
        <v>522</v>
      </c>
      <c r="B378" s="10" t="s">
        <v>15</v>
      </c>
      <c r="C378" s="10" t="s">
        <v>28</v>
      </c>
      <c r="D378" s="22" t="s">
        <v>523</v>
      </c>
      <c r="E378" s="11">
        <v>2</v>
      </c>
      <c r="F378" s="12">
        <v>30.84</v>
      </c>
      <c r="G378" s="13">
        <f>ROUND(E378*F378,2)</f>
        <v>61.68</v>
      </c>
    </row>
    <row r="379" spans="1:7" x14ac:dyDescent="0.25">
      <c r="A379" s="14"/>
      <c r="B379" s="14"/>
      <c r="C379" s="14"/>
      <c r="D379" s="15" t="s">
        <v>524</v>
      </c>
      <c r="E379" s="14"/>
      <c r="F379" s="14"/>
      <c r="G379" s="14"/>
    </row>
    <row r="380" spans="1:7" x14ac:dyDescent="0.25">
      <c r="A380" s="10" t="s">
        <v>525</v>
      </c>
      <c r="B380" s="10" t="s">
        <v>15</v>
      </c>
      <c r="C380" s="10" t="s">
        <v>28</v>
      </c>
      <c r="D380" s="22" t="s">
        <v>526</v>
      </c>
      <c r="E380" s="11">
        <v>2</v>
      </c>
      <c r="F380" s="12">
        <v>58.47</v>
      </c>
      <c r="G380" s="13">
        <f>ROUND(E380*F380,2)</f>
        <v>116.94</v>
      </c>
    </row>
    <row r="381" spans="1:7" ht="22.5" x14ac:dyDescent="0.25">
      <c r="A381" s="14"/>
      <c r="B381" s="14"/>
      <c r="C381" s="14"/>
      <c r="D381" s="15" t="s">
        <v>527</v>
      </c>
      <c r="E381" s="14"/>
      <c r="F381" s="14"/>
      <c r="G381" s="14"/>
    </row>
    <row r="382" spans="1:7" x14ac:dyDescent="0.25">
      <c r="A382" s="10" t="s">
        <v>528</v>
      </c>
      <c r="B382" s="10" t="s">
        <v>15</v>
      </c>
      <c r="C382" s="10" t="s">
        <v>28</v>
      </c>
      <c r="D382" s="22" t="s">
        <v>529</v>
      </c>
      <c r="E382" s="11">
        <v>2</v>
      </c>
      <c r="F382" s="12">
        <v>1489.43</v>
      </c>
      <c r="G382" s="13">
        <f>ROUND(E382*F382,2)</f>
        <v>2978.86</v>
      </c>
    </row>
    <row r="383" spans="1:7" ht="67.5" x14ac:dyDescent="0.25">
      <c r="A383" s="14"/>
      <c r="B383" s="14"/>
      <c r="C383" s="14"/>
      <c r="D383" s="15" t="s">
        <v>530</v>
      </c>
      <c r="E383" s="14"/>
      <c r="F383" s="14"/>
      <c r="G383" s="14"/>
    </row>
    <row r="384" spans="1:7" x14ac:dyDescent="0.25">
      <c r="A384" s="14"/>
      <c r="B384" s="14"/>
      <c r="C384" s="14"/>
      <c r="D384" s="23" t="s">
        <v>531</v>
      </c>
      <c r="E384" s="16">
        <v>1</v>
      </c>
      <c r="F384" s="9">
        <f>G351+G353+G355+G357+G359+G361+G363+G365+G367+G369+G371+G374+G376+G378+G380+G382+G373</f>
        <v>8556.7200000000012</v>
      </c>
      <c r="G384" s="9">
        <f>ROUND(F384*E384,2)</f>
        <v>8556.7199999999993</v>
      </c>
    </row>
    <row r="385" spans="1:7" ht="0.95" customHeight="1" x14ac:dyDescent="0.25">
      <c r="A385" s="17"/>
      <c r="B385" s="17"/>
      <c r="C385" s="17"/>
      <c r="D385" s="24"/>
      <c r="E385" s="17"/>
      <c r="F385" s="17"/>
      <c r="G385" s="17"/>
    </row>
    <row r="386" spans="1:7" x14ac:dyDescent="0.25">
      <c r="A386" s="7" t="s">
        <v>532</v>
      </c>
      <c r="B386" s="7" t="s">
        <v>11</v>
      </c>
      <c r="C386" s="7" t="s">
        <v>12</v>
      </c>
      <c r="D386" s="21" t="s">
        <v>533</v>
      </c>
      <c r="E386" s="8">
        <f>E391</f>
        <v>1</v>
      </c>
      <c r="F386" s="9">
        <f>F391</f>
        <v>3783.88</v>
      </c>
      <c r="G386" s="9">
        <f>G391</f>
        <v>3783.88</v>
      </c>
    </row>
    <row r="387" spans="1:7" ht="22.5" x14ac:dyDescent="0.25">
      <c r="A387" s="10" t="s">
        <v>534</v>
      </c>
      <c r="B387" s="10" t="s">
        <v>15</v>
      </c>
      <c r="C387" s="10" t="s">
        <v>20</v>
      </c>
      <c r="D387" s="22" t="s">
        <v>535</v>
      </c>
      <c r="E387" s="11">
        <v>550.04999999999995</v>
      </c>
      <c r="F387" s="12">
        <v>6.35</v>
      </c>
      <c r="G387" s="13">
        <f>ROUND(E387*F387,2)</f>
        <v>3492.82</v>
      </c>
    </row>
    <row r="388" spans="1:7" ht="258.75" x14ac:dyDescent="0.25">
      <c r="A388" s="14"/>
      <c r="B388" s="14"/>
      <c r="C388" s="14"/>
      <c r="D388" s="15" t="s">
        <v>536</v>
      </c>
      <c r="E388" s="14"/>
      <c r="F388" s="14"/>
      <c r="G388" s="14"/>
    </row>
    <row r="389" spans="1:7" x14ac:dyDescent="0.25">
      <c r="A389" s="10" t="s">
        <v>537</v>
      </c>
      <c r="B389" s="10" t="s">
        <v>15</v>
      </c>
      <c r="C389" s="10" t="s">
        <v>20</v>
      </c>
      <c r="D389" s="22" t="s">
        <v>538</v>
      </c>
      <c r="E389" s="11">
        <v>32.74</v>
      </c>
      <c r="F389" s="12">
        <v>8.89</v>
      </c>
      <c r="G389" s="13">
        <f>ROUND(E389*F389,2)</f>
        <v>291.06</v>
      </c>
    </row>
    <row r="390" spans="1:7" ht="101.25" x14ac:dyDescent="0.25">
      <c r="A390" s="14"/>
      <c r="B390" s="14"/>
      <c r="C390" s="14"/>
      <c r="D390" s="15" t="s">
        <v>539</v>
      </c>
      <c r="E390" s="14"/>
      <c r="F390" s="14"/>
      <c r="G390" s="14"/>
    </row>
    <row r="391" spans="1:7" x14ac:dyDescent="0.25">
      <c r="A391" s="14"/>
      <c r="B391" s="14"/>
      <c r="C391" s="14"/>
      <c r="D391" s="23" t="s">
        <v>540</v>
      </c>
      <c r="E391" s="16">
        <v>1</v>
      </c>
      <c r="F391" s="9">
        <f>G387+G389</f>
        <v>3783.88</v>
      </c>
      <c r="G391" s="9">
        <f>ROUND(F391*E391,2)</f>
        <v>3783.88</v>
      </c>
    </row>
    <row r="392" spans="1:7" ht="0.95" customHeight="1" x14ac:dyDescent="0.25">
      <c r="A392" s="17"/>
      <c r="B392" s="17"/>
      <c r="C392" s="17"/>
      <c r="D392" s="24"/>
      <c r="E392" s="17"/>
      <c r="F392" s="17"/>
      <c r="G392" s="17"/>
    </row>
    <row r="393" spans="1:7" x14ac:dyDescent="0.25">
      <c r="A393" s="7" t="s">
        <v>541</v>
      </c>
      <c r="B393" s="7" t="s">
        <v>11</v>
      </c>
      <c r="C393" s="7" t="s">
        <v>12</v>
      </c>
      <c r="D393" s="21" t="s">
        <v>542</v>
      </c>
      <c r="E393" s="8">
        <f>E400</f>
        <v>1</v>
      </c>
      <c r="F393" s="9">
        <f>F400</f>
        <v>345.16</v>
      </c>
      <c r="G393" s="9">
        <f>G400</f>
        <v>345.16</v>
      </c>
    </row>
    <row r="394" spans="1:7" x14ac:dyDescent="0.25">
      <c r="A394" s="10" t="s">
        <v>543</v>
      </c>
      <c r="B394" s="10" t="s">
        <v>15</v>
      </c>
      <c r="C394" s="10" t="s">
        <v>6</v>
      </c>
      <c r="D394" s="22" t="s">
        <v>544</v>
      </c>
      <c r="E394" s="11">
        <v>2</v>
      </c>
      <c r="F394" s="12">
        <v>51.93</v>
      </c>
      <c r="G394" s="13">
        <f>ROUND(E394*F394,2)</f>
        <v>103.86</v>
      </c>
    </row>
    <row r="395" spans="1:7" ht="157.5" x14ac:dyDescent="0.25">
      <c r="A395" s="14"/>
      <c r="B395" s="14"/>
      <c r="C395" s="14"/>
      <c r="D395" s="15" t="s">
        <v>545</v>
      </c>
      <c r="E395" s="14"/>
      <c r="F395" s="14"/>
      <c r="G395" s="14"/>
    </row>
    <row r="396" spans="1:7" x14ac:dyDescent="0.25">
      <c r="A396" s="10" t="s">
        <v>546</v>
      </c>
      <c r="B396" s="10" t="s">
        <v>15</v>
      </c>
      <c r="C396" s="10" t="s">
        <v>28</v>
      </c>
      <c r="D396" s="22" t="s">
        <v>547</v>
      </c>
      <c r="E396" s="11">
        <v>1</v>
      </c>
      <c r="F396" s="12">
        <v>115.57</v>
      </c>
      <c r="G396" s="13">
        <f>ROUND(E396*F396,2)</f>
        <v>115.57</v>
      </c>
    </row>
    <row r="397" spans="1:7" ht="67.5" x14ac:dyDescent="0.25">
      <c r="A397" s="14"/>
      <c r="B397" s="14"/>
      <c r="C397" s="14"/>
      <c r="D397" s="15" t="s">
        <v>548</v>
      </c>
      <c r="E397" s="14"/>
      <c r="F397" s="14"/>
      <c r="G397" s="14"/>
    </row>
    <row r="398" spans="1:7" ht="22.5" x14ac:dyDescent="0.25">
      <c r="A398" s="10" t="s">
        <v>549</v>
      </c>
      <c r="B398" s="10" t="s">
        <v>15</v>
      </c>
      <c r="C398" s="10" t="s">
        <v>28</v>
      </c>
      <c r="D398" s="22" t="s">
        <v>550</v>
      </c>
      <c r="E398" s="11">
        <v>11</v>
      </c>
      <c r="F398" s="12">
        <v>11.43</v>
      </c>
      <c r="G398" s="13">
        <f>ROUND(E398*F398,2)</f>
        <v>125.73</v>
      </c>
    </row>
    <row r="399" spans="1:7" ht="101.25" x14ac:dyDescent="0.25">
      <c r="A399" s="14"/>
      <c r="B399" s="14"/>
      <c r="C399" s="14"/>
      <c r="D399" s="15" t="s">
        <v>551</v>
      </c>
      <c r="E399" s="14"/>
      <c r="F399" s="14"/>
      <c r="G399" s="14"/>
    </row>
    <row r="400" spans="1:7" x14ac:dyDescent="0.25">
      <c r="A400" s="14"/>
      <c r="B400" s="14"/>
      <c r="C400" s="14"/>
      <c r="D400" s="23" t="s">
        <v>552</v>
      </c>
      <c r="E400" s="16">
        <v>1</v>
      </c>
      <c r="F400" s="9">
        <f>G394+G396+G398</f>
        <v>345.16</v>
      </c>
      <c r="G400" s="9">
        <f>ROUND(F400*E400,2)</f>
        <v>345.16</v>
      </c>
    </row>
    <row r="401" spans="1:7" ht="0.95" customHeight="1" x14ac:dyDescent="0.25">
      <c r="A401" s="17"/>
      <c r="B401" s="17"/>
      <c r="C401" s="17"/>
      <c r="D401" s="24"/>
      <c r="E401" s="17"/>
      <c r="F401" s="17"/>
      <c r="G401" s="17"/>
    </row>
    <row r="402" spans="1:7" x14ac:dyDescent="0.25">
      <c r="A402" s="7" t="s">
        <v>553</v>
      </c>
      <c r="B402" s="7" t="s">
        <v>11</v>
      </c>
      <c r="C402" s="7" t="s">
        <v>12</v>
      </c>
      <c r="D402" s="21" t="s">
        <v>554</v>
      </c>
      <c r="E402" s="8">
        <f>E407</f>
        <v>1</v>
      </c>
      <c r="F402" s="9">
        <f>F407</f>
        <v>2115.13</v>
      </c>
      <c r="G402" s="9">
        <f>G407</f>
        <v>2115.13</v>
      </c>
    </row>
    <row r="403" spans="1:7" ht="22.5" x14ac:dyDescent="0.25">
      <c r="A403" s="10" t="s">
        <v>555</v>
      </c>
      <c r="B403" s="10" t="s">
        <v>15</v>
      </c>
      <c r="C403" s="10" t="s">
        <v>95</v>
      </c>
      <c r="D403" s="22" t="s">
        <v>556</v>
      </c>
      <c r="E403" s="11">
        <v>45</v>
      </c>
      <c r="F403" s="12">
        <v>10.8</v>
      </c>
      <c r="G403" s="13">
        <f>ROUND(E403*F403,2)</f>
        <v>486</v>
      </c>
    </row>
    <row r="404" spans="1:7" ht="101.25" x14ac:dyDescent="0.25">
      <c r="A404" s="14"/>
      <c r="B404" s="14"/>
      <c r="C404" s="14"/>
      <c r="D404" s="15" t="s">
        <v>557</v>
      </c>
      <c r="E404" s="14"/>
      <c r="F404" s="14"/>
      <c r="G404" s="14"/>
    </row>
    <row r="405" spans="1:7" ht="22.5" x14ac:dyDescent="0.25">
      <c r="A405" s="10" t="s">
        <v>558</v>
      </c>
      <c r="B405" s="10" t="s">
        <v>15</v>
      </c>
      <c r="C405" s="10" t="s">
        <v>20</v>
      </c>
      <c r="D405" s="22" t="s">
        <v>559</v>
      </c>
      <c r="E405" s="11">
        <v>161.30000000000001</v>
      </c>
      <c r="F405" s="12">
        <v>10.1</v>
      </c>
      <c r="G405" s="13">
        <f>ROUND(E405*F405,2)</f>
        <v>1629.13</v>
      </c>
    </row>
    <row r="406" spans="1:7" ht="56.25" x14ac:dyDescent="0.25">
      <c r="A406" s="14"/>
      <c r="B406" s="14"/>
      <c r="C406" s="14"/>
      <c r="D406" s="15" t="s">
        <v>560</v>
      </c>
      <c r="E406" s="14"/>
      <c r="F406" s="14"/>
      <c r="G406" s="14"/>
    </row>
    <row r="407" spans="1:7" x14ac:dyDescent="0.25">
      <c r="A407" s="14"/>
      <c r="B407" s="14"/>
      <c r="C407" s="14"/>
      <c r="D407" s="23" t="s">
        <v>561</v>
      </c>
      <c r="E407" s="16">
        <v>1</v>
      </c>
      <c r="F407" s="9">
        <f>G403+G405</f>
        <v>2115.13</v>
      </c>
      <c r="G407" s="9">
        <f>ROUND(F407*E407,2)</f>
        <v>2115.13</v>
      </c>
    </row>
    <row r="408" spans="1:7" ht="0.95" customHeight="1" x14ac:dyDescent="0.25">
      <c r="A408" s="17"/>
      <c r="B408" s="17"/>
      <c r="C408" s="17"/>
      <c r="D408" s="24"/>
      <c r="E408" s="17"/>
      <c r="F408" s="17"/>
      <c r="G408" s="17"/>
    </row>
    <row r="409" spans="1:7" x14ac:dyDescent="0.25">
      <c r="A409" s="7" t="s">
        <v>562</v>
      </c>
      <c r="B409" s="7" t="s">
        <v>11</v>
      </c>
      <c r="C409" s="7" t="s">
        <v>12</v>
      </c>
      <c r="D409" s="21" t="s">
        <v>563</v>
      </c>
      <c r="E409" s="8">
        <f>E412</f>
        <v>1</v>
      </c>
      <c r="F409" s="9">
        <f>F412</f>
        <v>952.5</v>
      </c>
      <c r="G409" s="9">
        <f>G412</f>
        <v>952.5</v>
      </c>
    </row>
    <row r="410" spans="1:7" x14ac:dyDescent="0.25">
      <c r="A410" s="10" t="s">
        <v>564</v>
      </c>
      <c r="B410" s="10" t="s">
        <v>15</v>
      </c>
      <c r="C410" s="10" t="s">
        <v>6</v>
      </c>
      <c r="D410" s="22" t="s">
        <v>565</v>
      </c>
      <c r="E410" s="11">
        <v>6</v>
      </c>
      <c r="F410" s="12">
        <v>158.75</v>
      </c>
      <c r="G410" s="13">
        <f>ROUND(E410*F410,2)</f>
        <v>952.5</v>
      </c>
    </row>
    <row r="411" spans="1:7" ht="90" x14ac:dyDescent="0.25">
      <c r="A411" s="14"/>
      <c r="B411" s="14"/>
      <c r="C411" s="14"/>
      <c r="D411" s="15" t="s">
        <v>566</v>
      </c>
      <c r="E411" s="14"/>
      <c r="F411" s="14"/>
      <c r="G411" s="14"/>
    </row>
    <row r="412" spans="1:7" x14ac:dyDescent="0.25">
      <c r="A412" s="14"/>
      <c r="B412" s="14"/>
      <c r="C412" s="14"/>
      <c r="D412" s="23" t="s">
        <v>567</v>
      </c>
      <c r="E412" s="16">
        <v>1</v>
      </c>
      <c r="F412" s="9">
        <f>G410</f>
        <v>952.5</v>
      </c>
      <c r="G412" s="9">
        <f>ROUND(F412*E412,2)</f>
        <v>952.5</v>
      </c>
    </row>
    <row r="413" spans="1:7" ht="0.95" customHeight="1" x14ac:dyDescent="0.25">
      <c r="A413" s="17"/>
      <c r="B413" s="17"/>
      <c r="C413" s="17"/>
      <c r="D413" s="24"/>
      <c r="E413" s="17"/>
      <c r="F413" s="17"/>
      <c r="G413" s="17"/>
    </row>
    <row r="414" spans="1:7" x14ac:dyDescent="0.25">
      <c r="A414" s="7" t="s">
        <v>568</v>
      </c>
      <c r="B414" s="7" t="s">
        <v>11</v>
      </c>
      <c r="C414" s="7" t="s">
        <v>12</v>
      </c>
      <c r="D414" s="21" t="s">
        <v>569</v>
      </c>
      <c r="E414" s="8">
        <f>E418</f>
        <v>1</v>
      </c>
      <c r="F414" s="9">
        <f>F418</f>
        <v>495.29</v>
      </c>
      <c r="G414" s="9">
        <f>G418</f>
        <v>495.29</v>
      </c>
    </row>
    <row r="415" spans="1:7" x14ac:dyDescent="0.25">
      <c r="A415" s="14"/>
      <c r="B415" s="14"/>
      <c r="C415" s="14"/>
      <c r="D415" s="15" t="s">
        <v>569</v>
      </c>
      <c r="E415" s="14"/>
      <c r="F415" s="14"/>
      <c r="G415" s="14"/>
    </row>
    <row r="416" spans="1:7" x14ac:dyDescent="0.25">
      <c r="A416" s="10" t="s">
        <v>570</v>
      </c>
      <c r="B416" s="10" t="s">
        <v>15</v>
      </c>
      <c r="C416" s="10" t="s">
        <v>572</v>
      </c>
      <c r="D416" s="22" t="s">
        <v>571</v>
      </c>
      <c r="E416" s="11">
        <v>1</v>
      </c>
      <c r="F416" s="12">
        <v>495.29</v>
      </c>
      <c r="G416" s="13">
        <f>ROUND(E416*F416,2)</f>
        <v>495.29</v>
      </c>
    </row>
    <row r="417" spans="1:7" ht="33.75" x14ac:dyDescent="0.25">
      <c r="A417" s="14"/>
      <c r="B417" s="14"/>
      <c r="C417" s="14"/>
      <c r="D417" s="15" t="s">
        <v>573</v>
      </c>
      <c r="E417" s="14"/>
      <c r="F417" s="14"/>
      <c r="G417" s="14"/>
    </row>
    <row r="418" spans="1:7" x14ac:dyDescent="0.25">
      <c r="A418" s="14"/>
      <c r="B418" s="14"/>
      <c r="C418" s="14"/>
      <c r="D418" s="23" t="s">
        <v>574</v>
      </c>
      <c r="E418" s="16">
        <v>1</v>
      </c>
      <c r="F418" s="9">
        <f>G416</f>
        <v>495.29</v>
      </c>
      <c r="G418" s="9">
        <f>ROUND(F418*E418,2)</f>
        <v>495.29</v>
      </c>
    </row>
    <row r="419" spans="1:7" ht="0.95" customHeight="1" x14ac:dyDescent="0.25">
      <c r="A419" s="17"/>
      <c r="B419" s="17"/>
      <c r="C419" s="17"/>
      <c r="D419" s="24"/>
      <c r="E419" s="17"/>
      <c r="F419" s="17"/>
      <c r="G419" s="17"/>
    </row>
    <row r="420" spans="1:7" x14ac:dyDescent="0.25">
      <c r="A420" s="7" t="s">
        <v>575</v>
      </c>
      <c r="B420" s="7" t="s">
        <v>11</v>
      </c>
      <c r="C420" s="7" t="s">
        <v>12</v>
      </c>
      <c r="D420" s="21" t="s">
        <v>576</v>
      </c>
      <c r="E420" s="8">
        <f>E424</f>
        <v>1</v>
      </c>
      <c r="F420" s="9">
        <f>F424</f>
        <v>1142.99</v>
      </c>
      <c r="G420" s="9">
        <f>G424</f>
        <v>1142.99</v>
      </c>
    </row>
    <row r="421" spans="1:7" x14ac:dyDescent="0.25">
      <c r="A421" s="14"/>
      <c r="B421" s="14"/>
      <c r="C421" s="14"/>
      <c r="D421" s="15" t="s">
        <v>576</v>
      </c>
      <c r="E421" s="14"/>
      <c r="F421" s="14"/>
      <c r="G421" s="14"/>
    </row>
    <row r="422" spans="1:7" x14ac:dyDescent="0.25">
      <c r="A422" s="10" t="s">
        <v>577</v>
      </c>
      <c r="B422" s="10" t="s">
        <v>15</v>
      </c>
      <c r="C422" s="10" t="s">
        <v>6</v>
      </c>
      <c r="D422" s="22" t="s">
        <v>578</v>
      </c>
      <c r="E422" s="11">
        <v>1</v>
      </c>
      <c r="F422" s="12">
        <v>1142.99</v>
      </c>
      <c r="G422" s="13">
        <f>ROUND(E422*F422,2)</f>
        <v>1142.99</v>
      </c>
    </row>
    <row r="423" spans="1:7" ht="123.75" x14ac:dyDescent="0.25">
      <c r="A423" s="14"/>
      <c r="B423" s="14"/>
      <c r="C423" s="14"/>
      <c r="D423" s="15" t="s">
        <v>579</v>
      </c>
      <c r="E423" s="14"/>
      <c r="F423" s="14"/>
      <c r="G423" s="14"/>
    </row>
    <row r="424" spans="1:7" x14ac:dyDescent="0.25">
      <c r="A424" s="14"/>
      <c r="B424" s="14"/>
      <c r="C424" s="14"/>
      <c r="D424" s="23" t="s">
        <v>580</v>
      </c>
      <c r="E424" s="16">
        <v>1</v>
      </c>
      <c r="F424" s="9">
        <f>G422</f>
        <v>1142.99</v>
      </c>
      <c r="G424" s="9">
        <f>ROUND(F424*E424,2)</f>
        <v>1142.99</v>
      </c>
    </row>
    <row r="425" spans="1:7" ht="0.95" customHeight="1" x14ac:dyDescent="0.25">
      <c r="A425" s="17"/>
      <c r="B425" s="17"/>
      <c r="C425" s="17"/>
      <c r="D425" s="24"/>
      <c r="E425" s="17"/>
      <c r="F425" s="17"/>
      <c r="G425" s="17"/>
    </row>
    <row r="426" spans="1:7" x14ac:dyDescent="0.25">
      <c r="A426" s="14"/>
      <c r="B426" s="14"/>
      <c r="C426" s="14"/>
      <c r="D426" s="23" t="s">
        <v>581</v>
      </c>
      <c r="E426" s="16">
        <v>1</v>
      </c>
      <c r="F426" s="9">
        <f>G15+G32+G51+G66+G79+G99+G110+G121+G171+G293+G312+G331+G348+G384+G391+G400+G407+G412+G418+G424</f>
        <v>189176.25</v>
      </c>
      <c r="G426" s="9">
        <f>ROUND(F426*E426,2)</f>
        <v>189176.25</v>
      </c>
    </row>
    <row r="427" spans="1:7" x14ac:dyDescent="0.25">
      <c r="A427" s="14"/>
      <c r="B427" s="14"/>
      <c r="C427" s="14"/>
      <c r="D427" s="15"/>
      <c r="E427" s="14"/>
      <c r="F427" s="14"/>
      <c r="G427" s="14"/>
    </row>
  </sheetData>
  <dataValidations count="1">
    <dataValidation type="list" allowBlank="1" showInputMessage="1" showErrorMessage="1" sqref="B4:B427" xr:uid="{232B0F01-41DD-439E-9112-7236001EAB1C}">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 Ángel  Machuca Luque</dc:creator>
  <cp:lastModifiedBy>Rafael Ángel  Machuca Luque</cp:lastModifiedBy>
  <dcterms:created xsi:type="dcterms:W3CDTF">2026-07-29T16:19:27Z</dcterms:created>
  <dcterms:modified xsi:type="dcterms:W3CDTF">2026-07-29T16:23:34Z</dcterms:modified>
</cp:coreProperties>
</file>