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jorge\Dropbox\SYNERGYM\ALZIRA_NARANJOS 103\PRESUPUESTOS\CLIENTE\"/>
    </mc:Choice>
  </mc:AlternateContent>
  <xr:revisionPtr revIDLastSave="0" documentId="13_ncr:1_{BD1C1B5B-6BEE-4F39-87EC-85FCF3F3B78C}" xr6:coauthVersionLast="47" xr6:coauthVersionMax="47" xr10:uidLastSave="{00000000-0000-0000-0000-000000000000}"/>
  <bookViews>
    <workbookView xWindow="-108" yWindow="-108" windowWidth="23256" windowHeight="12456" xr2:uid="{BB8BBE08-2BE1-4B54-9411-56D236AF17FB}"/>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F126" i="1"/>
  <c r="F161" i="1"/>
  <c r="F196" i="1"/>
  <c r="F222" i="1"/>
  <c r="F263" i="1"/>
  <c r="F346" i="1"/>
  <c r="F372" i="1"/>
  <c r="F391" i="1"/>
  <c r="F406" i="1"/>
  <c r="F454" i="1"/>
  <c r="F605" i="1"/>
  <c r="F636" i="1"/>
  <c r="F655" i="1"/>
  <c r="F698" i="1"/>
  <c r="F703" i="1"/>
  <c r="F708" i="1"/>
  <c r="E705" i="1" l="1"/>
  <c r="G706" i="1"/>
  <c r="G708" i="1" s="1"/>
  <c r="G705" i="1" s="1"/>
  <c r="E700" i="1"/>
  <c r="G701" i="1"/>
  <c r="G703" i="1" s="1"/>
  <c r="G700" i="1" s="1"/>
  <c r="E659" i="1"/>
  <c r="G696" i="1"/>
  <c r="G694" i="1"/>
  <c r="G692" i="1"/>
  <c r="G690" i="1"/>
  <c r="G688" i="1"/>
  <c r="G686" i="1"/>
  <c r="G684" i="1"/>
  <c r="G682" i="1"/>
  <c r="G680" i="1"/>
  <c r="G678" i="1"/>
  <c r="G676" i="1"/>
  <c r="G674" i="1"/>
  <c r="G672" i="1"/>
  <c r="G670" i="1"/>
  <c r="G668" i="1"/>
  <c r="G666" i="1"/>
  <c r="G664" i="1"/>
  <c r="G662" i="1"/>
  <c r="G660" i="1"/>
  <c r="E561" i="1"/>
  <c r="E638" i="1"/>
  <c r="G653" i="1"/>
  <c r="G651" i="1"/>
  <c r="G649" i="1"/>
  <c r="G647" i="1"/>
  <c r="G645" i="1"/>
  <c r="G643" i="1"/>
  <c r="G641" i="1"/>
  <c r="G639" i="1"/>
  <c r="E607" i="1"/>
  <c r="G634" i="1"/>
  <c r="G632" i="1"/>
  <c r="G630" i="1"/>
  <c r="G628" i="1"/>
  <c r="G626" i="1"/>
  <c r="G624" i="1"/>
  <c r="G622" i="1"/>
  <c r="G620" i="1"/>
  <c r="G618" i="1"/>
  <c r="G616" i="1"/>
  <c r="G614" i="1"/>
  <c r="G612" i="1"/>
  <c r="G610" i="1"/>
  <c r="G608" i="1"/>
  <c r="E562" i="1"/>
  <c r="G603" i="1"/>
  <c r="G601" i="1"/>
  <c r="G599" i="1"/>
  <c r="G597" i="1"/>
  <c r="G595" i="1"/>
  <c r="G593" i="1"/>
  <c r="G591" i="1"/>
  <c r="G589" i="1"/>
  <c r="G587" i="1"/>
  <c r="G585" i="1"/>
  <c r="G583" i="1"/>
  <c r="G581" i="1"/>
  <c r="G579" i="1"/>
  <c r="G577" i="1"/>
  <c r="G575" i="1"/>
  <c r="G573" i="1"/>
  <c r="G571" i="1"/>
  <c r="G569" i="1"/>
  <c r="G567" i="1"/>
  <c r="G565" i="1"/>
  <c r="G563" i="1"/>
  <c r="E410" i="1"/>
  <c r="E520" i="1"/>
  <c r="G555" i="1"/>
  <c r="G553" i="1"/>
  <c r="G551" i="1"/>
  <c r="G549" i="1"/>
  <c r="G547" i="1"/>
  <c r="G545" i="1"/>
  <c r="G543" i="1"/>
  <c r="G541" i="1"/>
  <c r="G539" i="1"/>
  <c r="G537" i="1"/>
  <c r="G535" i="1"/>
  <c r="G533" i="1"/>
  <c r="G531" i="1"/>
  <c r="G529" i="1"/>
  <c r="G527" i="1"/>
  <c r="G525" i="1"/>
  <c r="G523" i="1"/>
  <c r="G521" i="1"/>
  <c r="E473" i="1"/>
  <c r="G516" i="1"/>
  <c r="G514" i="1"/>
  <c r="G512" i="1"/>
  <c r="G510" i="1"/>
  <c r="G508" i="1"/>
  <c r="G506" i="1"/>
  <c r="G504" i="1"/>
  <c r="G502" i="1"/>
  <c r="G500" i="1"/>
  <c r="G498" i="1"/>
  <c r="G496" i="1"/>
  <c r="G494" i="1"/>
  <c r="G492" i="1"/>
  <c r="G490" i="1"/>
  <c r="G488" i="1"/>
  <c r="G486" i="1"/>
  <c r="G484" i="1"/>
  <c r="G482" i="1"/>
  <c r="G480" i="1"/>
  <c r="G478" i="1"/>
  <c r="G476" i="1"/>
  <c r="G474" i="1"/>
  <c r="F518" i="1" s="1"/>
  <c r="E456" i="1"/>
  <c r="G469" i="1"/>
  <c r="G467" i="1"/>
  <c r="G465" i="1"/>
  <c r="G463" i="1"/>
  <c r="G461" i="1"/>
  <c r="G459" i="1"/>
  <c r="G457" i="1"/>
  <c r="F471" i="1" s="1"/>
  <c r="F456" i="1" s="1"/>
  <c r="E411" i="1"/>
  <c r="G452" i="1"/>
  <c r="G450" i="1"/>
  <c r="G448" i="1"/>
  <c r="G446" i="1"/>
  <c r="G444" i="1"/>
  <c r="G442" i="1"/>
  <c r="G440" i="1"/>
  <c r="G438" i="1"/>
  <c r="G436" i="1"/>
  <c r="G434" i="1"/>
  <c r="G432" i="1"/>
  <c r="G430" i="1"/>
  <c r="G428" i="1"/>
  <c r="G426" i="1"/>
  <c r="G424" i="1"/>
  <c r="G422" i="1"/>
  <c r="G420" i="1"/>
  <c r="G418" i="1"/>
  <c r="G416" i="1"/>
  <c r="G414" i="1"/>
  <c r="G412" i="1"/>
  <c r="E298" i="1"/>
  <c r="E393" i="1"/>
  <c r="G404" i="1"/>
  <c r="G402" i="1"/>
  <c r="G400" i="1"/>
  <c r="G398" i="1"/>
  <c r="G396" i="1"/>
  <c r="G394" i="1"/>
  <c r="E374" i="1"/>
  <c r="G389" i="1"/>
  <c r="G387" i="1"/>
  <c r="G385" i="1"/>
  <c r="G383" i="1"/>
  <c r="G381" i="1"/>
  <c r="G379" i="1"/>
  <c r="G377" i="1"/>
  <c r="G375" i="1"/>
  <c r="E348" i="1"/>
  <c r="G370" i="1"/>
  <c r="G368" i="1"/>
  <c r="G366" i="1"/>
  <c r="G364" i="1"/>
  <c r="G362" i="1"/>
  <c r="G360" i="1"/>
  <c r="G358" i="1"/>
  <c r="G356" i="1"/>
  <c r="G354" i="1"/>
  <c r="G352" i="1"/>
  <c r="G350" i="1"/>
  <c r="E299" i="1"/>
  <c r="G344" i="1"/>
  <c r="G342" i="1"/>
  <c r="G340" i="1"/>
  <c r="G338" i="1"/>
  <c r="G336" i="1"/>
  <c r="G334" i="1"/>
  <c r="G332" i="1"/>
  <c r="G330" i="1"/>
  <c r="G328" i="1"/>
  <c r="G326" i="1"/>
  <c r="G324" i="1"/>
  <c r="G322" i="1"/>
  <c r="G320" i="1"/>
  <c r="G318" i="1"/>
  <c r="G316" i="1"/>
  <c r="G314" i="1"/>
  <c r="G312" i="1"/>
  <c r="G310" i="1"/>
  <c r="G308" i="1"/>
  <c r="G306" i="1"/>
  <c r="G304" i="1"/>
  <c r="G302" i="1"/>
  <c r="G300" i="1"/>
  <c r="E265" i="1"/>
  <c r="G294" i="1"/>
  <c r="G292" i="1"/>
  <c r="G290" i="1"/>
  <c r="G288" i="1"/>
  <c r="G286" i="1"/>
  <c r="G284" i="1"/>
  <c r="G282" i="1"/>
  <c r="G280" i="1"/>
  <c r="G278" i="1"/>
  <c r="G276" i="1"/>
  <c r="G274" i="1"/>
  <c r="G272" i="1"/>
  <c r="G270" i="1"/>
  <c r="G268" i="1"/>
  <c r="G266" i="1"/>
  <c r="E224" i="1"/>
  <c r="G261" i="1"/>
  <c r="G259" i="1"/>
  <c r="G257" i="1"/>
  <c r="G255" i="1"/>
  <c r="G253" i="1"/>
  <c r="G251" i="1"/>
  <c r="G249" i="1"/>
  <c r="G247" i="1"/>
  <c r="G245" i="1"/>
  <c r="G243" i="1"/>
  <c r="G241" i="1"/>
  <c r="G239" i="1"/>
  <c r="G237" i="1"/>
  <c r="G235" i="1"/>
  <c r="G233" i="1"/>
  <c r="G231" i="1"/>
  <c r="G229" i="1"/>
  <c r="G227" i="1"/>
  <c r="G225" i="1"/>
  <c r="E198" i="1"/>
  <c r="G221" i="1"/>
  <c r="G219" i="1"/>
  <c r="G218" i="1"/>
  <c r="G216" i="1"/>
  <c r="G214" i="1"/>
  <c r="G212" i="1"/>
  <c r="G210" i="1"/>
  <c r="G209" i="1"/>
  <c r="G207" i="1"/>
  <c r="G205" i="1"/>
  <c r="G203" i="1"/>
  <c r="G202" i="1"/>
  <c r="G200" i="1"/>
  <c r="E163" i="1"/>
  <c r="G194" i="1"/>
  <c r="G192" i="1"/>
  <c r="G190" i="1"/>
  <c r="G188" i="1"/>
  <c r="G186" i="1"/>
  <c r="G184" i="1"/>
  <c r="G182" i="1"/>
  <c r="G180" i="1"/>
  <c r="G178" i="1"/>
  <c r="G176" i="1"/>
  <c r="G174" i="1"/>
  <c r="G172" i="1"/>
  <c r="G170" i="1"/>
  <c r="G168" i="1"/>
  <c r="G166" i="1"/>
  <c r="G164" i="1"/>
  <c r="E130" i="1"/>
  <c r="G159" i="1"/>
  <c r="G157" i="1"/>
  <c r="G155" i="1"/>
  <c r="G153" i="1"/>
  <c r="G151" i="1"/>
  <c r="G149" i="1"/>
  <c r="G147" i="1"/>
  <c r="G145" i="1"/>
  <c r="G143" i="1"/>
  <c r="G141" i="1"/>
  <c r="G139" i="1"/>
  <c r="G137" i="1"/>
  <c r="G135" i="1"/>
  <c r="G133" i="1"/>
  <c r="G131" i="1"/>
  <c r="E56" i="1"/>
  <c r="E87" i="1"/>
  <c r="G124" i="1"/>
  <c r="G122" i="1"/>
  <c r="G120" i="1"/>
  <c r="G118" i="1"/>
  <c r="G116" i="1"/>
  <c r="G114" i="1"/>
  <c r="G112" i="1"/>
  <c r="G110" i="1"/>
  <c r="G108" i="1"/>
  <c r="G106" i="1"/>
  <c r="G104" i="1"/>
  <c r="G102" i="1"/>
  <c r="G100" i="1"/>
  <c r="G98" i="1"/>
  <c r="G96" i="1"/>
  <c r="G94" i="1"/>
  <c r="G92" i="1"/>
  <c r="G90" i="1"/>
  <c r="G89" i="1"/>
  <c r="G88" i="1"/>
  <c r="E80" i="1"/>
  <c r="G83" i="1"/>
  <c r="G81" i="1"/>
  <c r="F85" i="1" s="1"/>
  <c r="E62" i="1"/>
  <c r="G76" i="1"/>
  <c r="G74" i="1"/>
  <c r="G72" i="1"/>
  <c r="G70" i="1"/>
  <c r="G68" i="1"/>
  <c r="G66" i="1"/>
  <c r="G64" i="1"/>
  <c r="F78" i="1" s="1"/>
  <c r="E57" i="1"/>
  <c r="G58" i="1"/>
  <c r="F60" i="1" s="1"/>
  <c r="E41" i="1"/>
  <c r="G52" i="1"/>
  <c r="G50" i="1"/>
  <c r="G48" i="1"/>
  <c r="G46" i="1"/>
  <c r="G44" i="1"/>
  <c r="F54" i="1" s="1"/>
  <c r="G43" i="1"/>
  <c r="E4" i="1"/>
  <c r="E34" i="1"/>
  <c r="G35" i="1"/>
  <c r="F37" i="1" s="1"/>
  <c r="E29" i="1"/>
  <c r="G30" i="1"/>
  <c r="F32" i="1" s="1"/>
  <c r="E18" i="1"/>
  <c r="G25" i="1"/>
  <c r="G23" i="1"/>
  <c r="G21" i="1"/>
  <c r="G19" i="1"/>
  <c r="F27" i="1" s="1"/>
  <c r="E13" i="1"/>
  <c r="G14" i="1"/>
  <c r="F16" i="1" s="1"/>
  <c r="E5" i="1"/>
  <c r="G9" i="1"/>
  <c r="G7" i="1"/>
  <c r="F11" i="1" s="1"/>
  <c r="F5" i="1" s="1"/>
  <c r="G698" i="1" l="1"/>
  <c r="G659" i="1" s="1"/>
  <c r="F296" i="1"/>
  <c r="G296" i="1" s="1"/>
  <c r="G265" i="1" s="1"/>
  <c r="F299" i="1"/>
  <c r="G372" i="1"/>
  <c r="G348" i="1" s="1"/>
  <c r="F557" i="1"/>
  <c r="F87" i="1"/>
  <c r="G126" i="1"/>
  <c r="G87" i="1" s="1"/>
  <c r="F57" i="1"/>
  <c r="G60" i="1"/>
  <c r="G557" i="1"/>
  <c r="G520" i="1" s="1"/>
  <c r="F520" i="1"/>
  <c r="G54" i="1"/>
  <c r="G41" i="1" s="1"/>
  <c r="F41" i="1"/>
  <c r="F62" i="1"/>
  <c r="G78" i="1"/>
  <c r="G62" i="1" s="1"/>
  <c r="G85" i="1"/>
  <c r="G80" i="1" s="1"/>
  <c r="F80" i="1"/>
  <c r="G263" i="1"/>
  <c r="G224" i="1" s="1"/>
  <c r="F224" i="1"/>
  <c r="G391" i="1"/>
  <c r="G374" i="1" s="1"/>
  <c r="F374" i="1"/>
  <c r="G518" i="1"/>
  <c r="G473" i="1" s="1"/>
  <c r="F473" i="1"/>
  <c r="G655" i="1"/>
  <c r="G638" i="1" s="1"/>
  <c r="F638" i="1"/>
  <c r="G37" i="1"/>
  <c r="G34" i="1" s="1"/>
  <c r="F34" i="1"/>
  <c r="G196" i="1"/>
  <c r="G163" i="1" s="1"/>
  <c r="F163" i="1"/>
  <c r="G27" i="1"/>
  <c r="G18" i="1" s="1"/>
  <c r="F18" i="1"/>
  <c r="G161" i="1"/>
  <c r="G130" i="1" s="1"/>
  <c r="F130" i="1"/>
  <c r="G406" i="1"/>
  <c r="G393" i="1" s="1"/>
  <c r="F393" i="1"/>
  <c r="G32" i="1"/>
  <c r="G29" i="1" s="1"/>
  <c r="F29" i="1"/>
  <c r="G222" i="1"/>
  <c r="G198" i="1" s="1"/>
  <c r="F198" i="1"/>
  <c r="G454" i="1"/>
  <c r="F411" i="1"/>
  <c r="G16" i="1"/>
  <c r="G13" i="1" s="1"/>
  <c r="F13" i="1"/>
  <c r="F562" i="1"/>
  <c r="G605" i="1"/>
  <c r="G636" i="1"/>
  <c r="G607" i="1" s="1"/>
  <c r="F607" i="1"/>
  <c r="G11" i="1"/>
  <c r="G471" i="1"/>
  <c r="G456" i="1" s="1"/>
  <c r="F705" i="1"/>
  <c r="F700" i="1"/>
  <c r="F348" i="1" l="1"/>
  <c r="F265" i="1"/>
  <c r="G346" i="1"/>
  <c r="F659" i="1"/>
  <c r="F657" i="1"/>
  <c r="G562" i="1"/>
  <c r="G299" i="1"/>
  <c r="F408" i="1"/>
  <c r="G57" i="1"/>
  <c r="F128" i="1"/>
  <c r="G5" i="1"/>
  <c r="F39" i="1"/>
  <c r="F559" i="1"/>
  <c r="G411" i="1"/>
  <c r="G128" i="1" l="1"/>
  <c r="G56" i="1" s="1"/>
  <c r="F56" i="1"/>
  <c r="F4" i="1"/>
  <c r="G39" i="1"/>
  <c r="G408" i="1"/>
  <c r="G298" i="1" s="1"/>
  <c r="F298" i="1"/>
  <c r="F410" i="1"/>
  <c r="G559" i="1"/>
  <c r="G410" i="1" s="1"/>
  <c r="G657" i="1"/>
  <c r="G561" i="1" s="1"/>
  <c r="F561" i="1"/>
  <c r="F710" i="1" l="1"/>
  <c r="G710" i="1" s="1"/>
  <c r="G4" i="1"/>
</calcChain>
</file>

<file path=xl/sharedStrings.xml><?xml version="1.0" encoding="utf-8"?>
<sst xmlns="http://schemas.openxmlformats.org/spreadsheetml/2006/main" count="1688" uniqueCount="1025">
  <si>
    <t/>
  </si>
  <si>
    <t>Presupuesto</t>
  </si>
  <si>
    <t>Código</t>
  </si>
  <si>
    <t>Resumen</t>
  </si>
  <si>
    <t>ImpPres</t>
  </si>
  <si>
    <t>Nat</t>
  </si>
  <si>
    <t>Ud</t>
  </si>
  <si>
    <t>CanPres</t>
  </si>
  <si>
    <t>PrPres</t>
  </si>
  <si>
    <t xml:space="preserve">SG01         </t>
  </si>
  <si>
    <t>Demoliciones y trabajos previos</t>
  </si>
  <si>
    <t>Capítulo</t>
  </si>
  <si>
    <t xml:space="preserve">SG0101       </t>
  </si>
  <si>
    <t>Demolición Fachada</t>
  </si>
  <si>
    <t xml:space="preserve">Reparación de laterales del hueco resultante tras la demolición de cierre metálico existente, incluyendo el saneado y eliminación de restos de anclajes o fijaciones, rellenos necesarios con mortero, formación de paramentos verticales, y reposición de acabados afectados (revocos, enfoscados, pintura, etc.). 
</t>
  </si>
  <si>
    <t xml:space="preserve">I_REP REJ    </t>
  </si>
  <si>
    <t>Reparación apuertura tras demolición de cierre metálico</t>
  </si>
  <si>
    <t>Partida</t>
  </si>
  <si>
    <t>m2</t>
  </si>
  <si>
    <t xml:space="preserve">I_CH.AR      </t>
  </si>
  <si>
    <t>Limpieza de fachada mediante chorro de agua</t>
  </si>
  <si>
    <t xml:space="preserve">Proyección mediante chorro de agua sobre paramento, eliminando contaminantes, capa de mortero de cemento y partículas sueltas del soporte, para proceder posteriormente a la aplicación de un revestimiento. Medida la superficie realmente ejecutada.
</t>
  </si>
  <si>
    <t>SG0101</t>
  </si>
  <si>
    <t xml:space="preserve">PRE          </t>
  </si>
  <si>
    <t>Demolición Estructura</t>
  </si>
  <si>
    <t xml:space="preserve">01010EA      </t>
  </si>
  <si>
    <t>Adecuación rampa mediante picado</t>
  </si>
  <si>
    <t>m²</t>
  </si>
  <si>
    <t xml:space="preserve">Adecuación de rampa mediante picado de máximo 10 cm, incluidos revestimientos superiores, con martillo neumático, y carga manual sobre camión o contenedor. Se medirá la superficie realmente adecuada según especificaciones del Proyecto.
</t>
  </si>
  <si>
    <t>PRE</t>
  </si>
  <si>
    <t xml:space="preserve">SG0103       </t>
  </si>
  <si>
    <t>Demolición Albañilería</t>
  </si>
  <si>
    <t xml:space="preserve">01019        </t>
  </si>
  <si>
    <t>Desmontaje de cierre metálico</t>
  </si>
  <si>
    <t xml:space="preserve">Desmontaje de cierre metálico enrollable de más de 6 m² de superficie, con medios manuales, sin deteriorar los elementos constructivos a los que está sujeto, y carga manual sobre camión o contenedor. El precio incluye el desmontaje de los mecanismos, motores y demás accesorios. Se medirá la superficie realmente desmontada según especificaciones del Proyecto.
</t>
  </si>
  <si>
    <t xml:space="preserve">01040        </t>
  </si>
  <si>
    <t>Desmontaje de carpintería exterior acristalada</t>
  </si>
  <si>
    <t xml:space="preserve">Levantado de carpintería acristalada de cualquier tipo, con medios manuales, sin deteriorar los elementos constructivos a los que está sujeta, y carga manual sobre camión o contenedor. El precio incluye el levantado de las hojas, de los marcos, de los tapajuntas y de los herrajes. Se medirá la superficie realmente desmontada según especificaciones del Proyecto.
</t>
  </si>
  <si>
    <t xml:space="preserve">I_POL.FA     </t>
  </si>
  <si>
    <t>Demolición pollete fachada</t>
  </si>
  <si>
    <t>m</t>
  </si>
  <si>
    <t xml:space="preserve">Demolición de pollete en fachada incluyendo impermeabilización posterior
Demolición manual de pollete existente en fachada incluyendo medios auxiliares protección de elementos colindantes y limpieza de la zona de trabajo
Posteriormente se realizará la reparación de la zona afectada y la aplicación de sistema de impermeabilización garantizando la continuidad de la impermeabilización con los paramentos verticales y horizontales existentes
</t>
  </si>
  <si>
    <t xml:space="preserve">01031C       </t>
  </si>
  <si>
    <t>Demolición de partición interior de fábrica revestida e&lt;11.5cm</t>
  </si>
  <si>
    <t xml:space="preserve">Demolición de partición interior de fábrica revestida, incluso rodapiés, alicatados y revestimientos, formada por ladrillo hueco sencillo de hasta 11,5cm de espesor, con medios manuales, sin afectar a la estabilidad de los elementos constructivos contiguos, y carga manual sobre camión o contenedor. El precio incluye el desmontaje previo de las hojas de la carpintería. Se medirá la superficie realmente demolida según especificaciones del Proyecto.
</t>
  </si>
  <si>
    <t>SG0103</t>
  </si>
  <si>
    <t xml:space="preserve">SG0104       </t>
  </si>
  <si>
    <t>Demolición Varios</t>
  </si>
  <si>
    <t xml:space="preserve">I_LIMP       </t>
  </si>
  <si>
    <t>Limpieza de escombros con medios manuales</t>
  </si>
  <si>
    <t xml:space="preserve">Previsión de limpieza de escombros con medios manuales. Local afectado por la dana.
</t>
  </si>
  <si>
    <t>SG0104</t>
  </si>
  <si>
    <t xml:space="preserve">SG0105       </t>
  </si>
  <si>
    <t>Instalaciones</t>
  </si>
  <si>
    <t xml:space="preserve">I_CUADRO     </t>
  </si>
  <si>
    <t>Desmontaje de instalación del cuadro</t>
  </si>
  <si>
    <t>PA</t>
  </si>
  <si>
    <t xml:space="preserve">Desmontaje de cuadro, con medios manuales, y carga manual sobre camión o contenedor. Medida la partida al alza según especificaciones de Proyecto.
</t>
  </si>
  <si>
    <t>SG0105</t>
  </si>
  <si>
    <t>SG01</t>
  </si>
  <si>
    <t xml:space="preserve">SG02         </t>
  </si>
  <si>
    <t>Estructuras</t>
  </si>
  <si>
    <t xml:space="preserve">I_NOTAS      </t>
  </si>
  <si>
    <t>(PREVISIÓN). A FALTA DE RECIBIR ESTUDIO ESTRUCTURAL</t>
  </si>
  <si>
    <t xml:space="preserve">020268B      </t>
  </si>
  <si>
    <t>Acero S275 JR en placa de anclaje</t>
  </si>
  <si>
    <t>kg</t>
  </si>
  <si>
    <t xml:space="preserve">Acero S 275 JR en placa de anclaje mediante mortero 51 de retracción ligeramente expansivo tipo SIKAGROUT y pernos de 16mm de diámetro con adhesivo SIKA ANUMORFIX 3001 o HILTI-HIT-RE580, incluso corte elaboración y montaje, capa de imprimación antioxidante y p.p. de elementos de unión y ayudas de albañilería; construido según NCSR-02, Código Estructuraly CTE. Medido en peso nominal. Según especificaciones y detalle de proyecto.
</t>
  </si>
  <si>
    <t xml:space="preserve">E001         </t>
  </si>
  <si>
    <t>Perno conector de tornillo y placa dentada tecnaria CTCEM14/040</t>
  </si>
  <si>
    <t>u</t>
  </si>
  <si>
    <t xml:space="preserve">Suministro y colocación de perno conector compuesto por tornillo y placa dentada tecnaria CTCEM 14/040, incluso tuercas y arandelas acero 6.8, elementos auxiliares, mano de obra y maquinaria. Medida la unidad totalmente ejecutada.
</t>
  </si>
  <si>
    <t xml:space="preserve">020269       </t>
  </si>
  <si>
    <t>Bancada de tramex para instalaciones</t>
  </si>
  <si>
    <t xml:space="preserve">Bancada metalica para apoyo de bombas de calor y unidades exteriores de climatización, realizada mediante rejilla electrosoldada formada por pletina de acero galvanizado, de 30x2 mm, formando cuadrícula de 30x30 mm y bastidor con uniones electrosoldadas. Incluso p/p de patas de agarre de 500 mm de altura. Elaboración y fijado en obra mediante atornillado en obra con tornillos de acero, sylomer en los apoyos y ajuste final en obra. Medida la superficie realmente ejecutada.
</t>
  </si>
  <si>
    <t xml:space="preserve">EHX011       </t>
  </si>
  <si>
    <t>Forjado de losa mixta con chapa colaborante. e=10cm</t>
  </si>
  <si>
    <t xml:space="preserve">Forjado de losa mixta, canto 10 cm, con chapa colaborante de acero galvanizado de 0,75 mm de espesor, 44 mm de canto y 172 mm de intereje, y capa de hormigón armado realizada con hormigón HA-25/B/20/IIa fabricado en central, y vertido con cubilote, volumen total de hormigón 0,062 m³/m², acero UNE-EN 10080 B 500 S, con una cuantía total de 1 kg/m², y malla electrosoldada ME 15x30 Ø 6-6 B 500 T 6x2,20 UNE-EN 10080.
</t>
  </si>
  <si>
    <t xml:space="preserve">020267       </t>
  </si>
  <si>
    <t>Acero perfiles laminados en caliente en vigas de unión soldada</t>
  </si>
  <si>
    <t>SG02</t>
  </si>
  <si>
    <t xml:space="preserve">SG03         </t>
  </si>
  <si>
    <t>Albañileria</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</si>
  <si>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</si>
  <si>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</si>
  <si>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</si>
  <si>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</si>
  <si>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</si>
  <si>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C03.1</t>
  </si>
  <si>
    <t xml:space="preserve">C03.2        </t>
  </si>
  <si>
    <t>Placas de yeso (paredes)</t>
  </si>
  <si>
    <t xml:space="preserve">Trasdosado autoportante con placa de yeso laminado cortafuego sobre perfiler?a de acero galvanizado de 70mm.
Trasdosado autoportante, realizado con placas de yeso laminado - |15 FOC, formado por una estructura simple, con disposición normal "C" de los montantes; 95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Aislamiento térmico de lana de roca de 5cm.  Se medirá la superficie realmente ejecutada según especificaciones de Proyecto, medido a cara exterior, sin duplicar esquinas ni encuentros, incluso parte proporcional de recercados y cajones, descontando huecos mayores de 3m2.
</t>
  </si>
  <si>
    <t xml:space="preserve">0321C6N      </t>
  </si>
  <si>
    <t>Tabique sencillo (15+70+15)/600 (2N disp C) c/aislamiento</t>
  </si>
  <si>
    <t xml:space="preserve">Tabique sencillo (15+70+15)/600 (70) LM - (2 placa normal),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78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</si>
  <si>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0321C6W      </t>
  </si>
  <si>
    <t>Tabique sencillo (15+70+15)/600 (2W disp C) c/aislamiento</t>
  </si>
  <si>
    <t xml:space="preserve">Tabique sencillo (15+70+15)/600 (70) LM - (2 hidrofugado),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78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</si>
  <si>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0324O66W     </t>
  </si>
  <si>
    <t>Trasdosado directo placa yeso 15 (1W)</t>
  </si>
  <si>
    <t xml:space="preserve">Trasdosado directo, realizado con placa de yeso laminado hidrofugado, de 15mm de espesor, recibida directamente sobre el paramento vertical con pasta de agarre. El precio incluye la resolución de encuentros y puntos singulare, pasta de agarre, cinta para el tratameinto de juntas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</si>
  <si>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I_A.PAN      </t>
  </si>
  <si>
    <t>Placa aquapanel</t>
  </si>
  <si>
    <t xml:space="preserve">Panel aquapanel de 60 cm en zonas húmedas.
</t>
  </si>
  <si>
    <t xml:space="preserve">03298B       </t>
  </si>
  <si>
    <t>Trasdosado autoportante placa yeso 70+4x15 (4 FOC) EI120</t>
  </si>
  <si>
    <t xml:space="preserve">Trasdosado autoportante, realizado con cuatro placas de yeso laminado - |15 FOC, formado por una estructura simple, con disposición normal "C" de los montantes; 130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Aislamiento térmico de lana de roca de 7cm. Se medirá la superficie realmente ejecutada según especificaciones de Proyecto, medido a cara exterior, sin duplicar esquinas ni encuentros, incluso parte proporcional de recercados y cajones, descontando huecos mayores de 3m2.
</t>
  </si>
  <si>
    <t xml:space="preserve">032012C4F    </t>
  </si>
  <si>
    <t>Tabique múltiple (2x15+70+2x15)/600 (4 FOC disp C) c/aisl EI120</t>
  </si>
  <si>
    <t xml:space="preserve">Tabique autoportante 15+15+70+15+15 formado por una estructura de perfiles de chapa de acero galvanizado de 70 mm de ancho a base de montantes (elementos verticales),  con banda acústica para apoyo sobre suelo actual o encofrado perdido y banda acústica en unión de techo y laterales, separados 600 mm entre ellos y canales (elementos horizontales) a cada lado de la cual se atornilla doble placa de yeso laminado contra incendios de 15 mm de espesor tipo FOC (UNE 102.023) dando un ancho total del tabique terminado de 130 mm. Para estabilidad al fuego EI-120, con relleno de capa de material aislante de lana de roca de 5 cm de espesor y 70 kg/m2 de densidad, incluso certificado de resistencia al fuego. Se medirá la superficie realmente ejecutada según especificaciones de Proyecto, medido a cara exterior, sin duplicar esquinas ni encuentros, incluso parte proporcional de recercados y cajones, descontando huecos mayores de 3m2.
</t>
  </si>
  <si>
    <t xml:space="preserve">03259C6W     </t>
  </si>
  <si>
    <t>Trasdosado autoportante placa yeso 15 (1W disp C) c/maestras</t>
  </si>
  <si>
    <t xml:space="preserve">Trasdosado autoportante, realizado con placa de yeso laminado - |15 hidrófuga, formado por una estructura simple, con disposición normal "C" de los montantes; 85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t>
  </si>
  <si>
    <t>C03.2</t>
  </si>
  <si>
    <t xml:space="preserve">C03.3        </t>
  </si>
  <si>
    <t>Techos</t>
  </si>
  <si>
    <t xml:space="preserve">033015H      </t>
  </si>
  <si>
    <t>Falso techo continuo de placas de yeso laminado W</t>
  </si>
  <si>
    <t xml:space="preserve">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</si>
  <si>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 xml:space="preserve">0334415F     </t>
  </si>
  <si>
    <t>Falso techo continuo de placas de yeso laminado EI120</t>
  </si>
  <si>
    <t xml:space="preserve">Falso techo continuo de placas de yeso laminado (PYL) con resistencia al fuego EI-120, formado por 4 placas de yeso laminado resitentes al fuego y altas temperaturas (Tipo F según UNE EN 520) de 15 mm de espesor cada una,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B60 de AMC mecanocaucho (2,1 ud/m2). Totalmente terminado para acabado mínimo Nivel Q2, listo para imprimar, revestir, pintar o decorar; i/p.p. de tratamiento de juntas, anclajes, suspensiones, cuelgues, tornillería, juntas de estanqueidad y medios auxiliares. Conforme a normativa ATEDY. Materiales con marcado CE y DdP (Declaración de prestaciones) según Reglamento (UE) 305/2011. Incluído certificado de resistencia al fuego.
</t>
  </si>
  <si>
    <t>C03.3</t>
  </si>
  <si>
    <t xml:space="preserve">C03.4        </t>
  </si>
  <si>
    <t>Otros</t>
  </si>
  <si>
    <t xml:space="preserve">003.4.1      </t>
  </si>
  <si>
    <t>Formacion de rampas con pte 10 %</t>
  </si>
  <si>
    <t xml:space="preserve">003.4.2      </t>
  </si>
  <si>
    <t>Formacion de rampas con pte 4 %</t>
  </si>
  <si>
    <t xml:space="preserve">03433A       </t>
  </si>
  <si>
    <t>Formación de canaleta en suelo</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</si>
  <si>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</si>
  <si>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</si>
  <si>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</si>
  <si>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</si>
  <si>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 xml:space="preserve">06003C       </t>
  </si>
  <si>
    <t>Formación pte. e impermeabilzación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</si>
  <si>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</si>
  <si>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RO0007A      </t>
  </si>
  <si>
    <t>Apertura de zanja para colector enterrado A=30cm P=40cm</t>
  </si>
  <si>
    <t xml:space="preserve">Apertura de zanja de 30cm de ancho y una media de 40cm de profundidad mediante m.manuales para colector enterrado, incluida el posterior relleno de la misma y compactación de tierra. Medida la longitud realmente ejecutada.
</t>
  </si>
  <si>
    <t xml:space="preserve">0007         </t>
  </si>
  <si>
    <t>Ayudas de albañilería para colocación de pantallas TV</t>
  </si>
  <si>
    <t xml:space="preserve">Ayudas de albañilería para colcoación de pantallas TV
</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</si>
  <si>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</si>
  <si>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</si>
  <si>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</si>
  <si>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 xml:space="preserve">0078N        </t>
  </si>
  <si>
    <t>Ayudas de albañilería para colocación de tornos y portillo</t>
  </si>
  <si>
    <t xml:space="preserve">Ayudas de albañilería para colocación de tornos y portillos suministrados por SG.
</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</si>
  <si>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</si>
  <si>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</si>
  <si>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</si>
  <si>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</si>
  <si>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 xml:space="preserve">0078N43      </t>
  </si>
  <si>
    <t>Ayudas de albañilería para colocación y cableado de mesa</t>
  </si>
  <si>
    <t xml:space="preserve">Ayudas de albañilería para colocación cableado de mesa suministrada por SG.
</t>
  </si>
  <si>
    <t xml:space="preserve">0186243      </t>
  </si>
  <si>
    <t>Caja de metacrilato con llave para termostato</t>
  </si>
  <si>
    <t xml:space="preserve">Caja de bloqueo universal para termostato con llaves, dispositivo de protección para termostato de pared, de metacrilato transparente. Incluso colocación, piezas especialas, llave y mano de obra. Medida la unidad completamente ejecutada.
</t>
  </si>
  <si>
    <t xml:space="preserve">C03.04.08    </t>
  </si>
  <si>
    <t>Mortero autonivelante de cemento fibrado e: 8 cm con mallazo</t>
  </si>
  <si>
    <t xml:space="preserve">Base para pavimento interior, de 80 mm de espesor, de mortero autonivelante de cemento, fibrado D-350 F-04 según UNE-EN 13813. Cantidades por m3: 350 kg de cemento II AV-42 SR; 1.620 kg de arena de sílice 04; 180 l de agua; 1,7 kg de plastificante Basf Polyheed 777 NE; 1,5 kg de súper fluidificante Glenium Sky 554 y 600 g de fibra de polipropileno Basf Masterfiber 022, con mallazo de reparto de 25.25.5 mm de acero B500, vertido con mezcladora-bombeadora, sobre lámina de aislamiento para formación de suelo flotante; y posterior aplicación de líquido de curado incoloro, (0,15 l/m²). Incluso encofrado y banda de panel rígido de poliestireno expandido de 10 mm de espesor para la preparación de las juntas perimetrales de dilatación. Se medirá la superficie realmente ejecutada según especificaciones de Proyecto, sin deducir la superficie ocupada por los pilares situados dentro de su perímetro.
</t>
  </si>
  <si>
    <t xml:space="preserve">15.01        </t>
  </si>
  <si>
    <t>Señalización elementos accesibles</t>
  </si>
  <si>
    <t>ud</t>
  </si>
  <si>
    <t xml:space="preserve">Señalización en cabinas adaptadas. (Se puede observar en el plano I13. accesibilidad.)
</t>
  </si>
  <si>
    <t xml:space="preserve">I_REC XPS    </t>
  </si>
  <si>
    <t>Recrecido XPS 10cm</t>
  </si>
  <si>
    <t xml:space="preserve">Recrecido con XPS incluyendo trabajos de ejecución.
Suministro y colocación de recrecido DE 10cm para regularización de superficies horizontales realizado mediante paneles de poliestireno extruido XPS de alta densidad con resistencia a la compresión.
El recrecido se ejecuta sobre soporte limpio seco y nivelado con la colocación ordenada de los paneles XPS respetando juntas de dilatación cuando sea necesario.
La unidad incluye el replanteo y limpieza de la superficie de apoyo el suministro y colocación de los paneles XPS la ejecución de juntas perimetrales así como todos los medios auxiliares mano de obra y protección del trabajo ejecutado
</t>
  </si>
  <si>
    <t xml:space="preserve">I_FOR.PEN    </t>
  </si>
  <si>
    <t>Formación de pendientes</t>
  </si>
  <si>
    <t xml:space="preserve">Formación de pendientes en duchas
</t>
  </si>
  <si>
    <t xml:space="preserve">06PE02       </t>
  </si>
  <si>
    <t>Banda de poliestireno expandido de 20 mm</t>
  </si>
  <si>
    <t xml:space="preserve">Banda de panel rígido de poliestireno expandido de 20 mm de espesor. Incluso colocación evitando contacto de mortero autonivelante y trasdosado acústico. Se medirá la longitud realmente ejecutada según especificaciones de Proyecto.
</t>
  </si>
  <si>
    <t xml:space="preserve">I_PAN.SAN    </t>
  </si>
  <si>
    <t>Panel sandwich</t>
  </si>
  <si>
    <t xml:space="preserve">Panel sándwich compuesto por dos caras exteriores rígidas y un núcleo aislante, utilizado como elemento constructivo en aplicaciones de cerramiento. Se medirá la superficie realmente ejecutada según especificaciones de Proyecto.
</t>
  </si>
  <si>
    <t xml:space="preserve">I_IM.TELA    </t>
  </si>
  <si>
    <t>Doble Impermeabilización con tela asfáltica</t>
  </si>
  <si>
    <t xml:space="preserve">Segunda impermeabilización mediante pintura o una tela, sobre el morterio ya ejecutado.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</si>
  <si>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I_CAVITY     </t>
  </si>
  <si>
    <t>Recrecido cavity 25+8</t>
  </si>
  <si>
    <t xml:space="preserve">RECRECIDO ALIGERADO CON ENCOFRADO NO RECUPERABLE, SISTEMA CAVITY
Recrecido aligerado de hormigón armado de 25+8 cm de espesor (vertido del hormigón de la losa flotante), sobre encofrado perdido de piezas de polipropileno reciclado, C-25 CAVITI", de 750x500x250 mm, color negro, realizado con hormig?n HA-30/B/12/XC1+XF1+XA1+XM2 fabricado en central, con cemento SR, y malla electrosoldada ME 10x10 ? 5-5 B 500 T 6x2,20 UNE-EN 10080 como armadura de reparto, colocada sobre separadores homologados. Medida la superficie ejecutada.
</t>
  </si>
  <si>
    <t>C03.4</t>
  </si>
  <si>
    <t>SG03</t>
  </si>
  <si>
    <t xml:space="preserve">SG04         </t>
  </si>
  <si>
    <t>Actuaciones Acústicas</t>
  </si>
  <si>
    <t xml:space="preserve">4SA8I        </t>
  </si>
  <si>
    <t>Suelo acústico. H8+I</t>
  </si>
  <si>
    <t xml:space="preserve">Espesor total = 11 cm
Losa flotante de hormigon armado de 8cm de espesor (no incluida en esta paratida) sobre una lámina anti-impacto de polietileno reticulado de celda cerrada tipo IMPACTODAN 10 (1cm de espesor) o equivalente.
Todo el sistema se realizara aplicando buenas practicas constructivas y evitando la generacion de puentes acústicos.
El consumo de espacio de esta solución es de 11 cm más suelo de terminación.
Las zonas donde se prevea recibir impactos se cubrirán con soluciones especificas que incrementen el aislamiento practico a dichos impactos, segun uso, hasta alcanzar los requisitos establecidos.
Detalle según estudio acústico. Medida la superficie realmente ejecutada, medida en superficie horizontal.
</t>
  </si>
  <si>
    <t xml:space="preserve">4SA086       </t>
  </si>
  <si>
    <t>Suelo acústico. H8+C6</t>
  </si>
  <si>
    <t xml:space="preserve">Espesor total = 16 cm
Losa flotante de hormigon armado de 8cm de espesor (no incluida en esta paratida) sobre 6 cm de COPOPREN, de 80 Kg/m3 de densidad (2 capas contrapeadas), cubierta con un plastico hidrofugo. 
Las planchas de copoprén irán contrapeadas, evitando huecos entre planchas. Incluso banda perimetral de copoprén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16 cm más suelo de terminación.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
</t>
  </si>
  <si>
    <t xml:space="preserve">4SA109       </t>
  </si>
  <si>
    <t>Suelo acústico. H8+C9</t>
  </si>
  <si>
    <t xml:space="preserve">Espesor total = 19 cm 
Losa flotante de hormigon armado de 8cm de espesor (no incluida en esta paratida) sobre 9 cm de COPOPREN (3 capas contrapeadas), de 80 Kg/m3 de densidad, cubierta con un plastico hidrofugo.
Las planchas de copoprén irán contrapeadas, evitando huecos entre planchas. Incluso banda perimetral de copoprén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solucion es de 19 cm más suelo de terminacion.
Las zonas donde se prevea recibir impactos se cubriran con soluciones especificas que incrementen el aislamiento practico a dichos impactos, segun uso, hasta alcanzar los requisitos establecidos.
Detalle segun estudio acustico. Medida la superficie realmente ejecutada, medida en superficie horizontal.
.
</t>
  </si>
  <si>
    <t xml:space="preserve">I_CP         </t>
  </si>
  <si>
    <t>3cm de Copoprén 80Kg/ m3</t>
  </si>
  <si>
    <t xml:space="preserve">3cm de Copoprén 80Kg/ m3
</t>
  </si>
  <si>
    <t xml:space="preserve">I_4SA10AB2   </t>
  </si>
  <si>
    <t>Suelo acustico alto rendimiento</t>
  </si>
  <si>
    <t xml:space="preserve">Espesor total = 27 cm
Se construirá una losa flotante de hormigón armado de 8 cm de espesor (no incluida en esta paratida) sobre 9 cm de COPOPRÉN (3 capas contrapeadas), de 80 Kg/m3 de densidad cubierto con un plástico hidrófugo. El copoprén a su vez, estará colocado sobre 2 tableros de DM de 10 mm contrapeados colocados sobre tacos amarillos de Viscoren (6,25 tacos/m2), formando una cámara de 4cm que se rellenará completamente con lana mineral de 50 Kg/m3 de densidad. Para facilitar la instalación de los tacos, se pueden utilizar perfiles TC-60 para encajar las piezas.
Incluso banda perimetral de copoprén en el perímetro de la losa, evitando contacto de mortero autonivelante y trasdosado acústico. El plástico no podrá tener perforaciones, incluso juntas, juntas estructurales y encofrados.
Sobre el hormigón se instalará en todas las zonas donde se prevean recibir impactos 2 losetas SBR de 4 cm (no incluidas en esta partida).
Todo el sistema se realizara aplicando buenas practicas constructivas y evitando la generacion de puentes acusticos.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t>
  </si>
  <si>
    <t xml:space="preserve">I_P11515     </t>
  </si>
  <si>
    <t>Trasdosado Acústico P1.15.L15 (1x15+15LM)</t>
  </si>
  <si>
    <t xml:space="preserve">Espesor total = 16.5 cm
Trasdosado consistente en un cerramiento de una placa de yeso laminado de 15 mm; dejando una cámara de 15 cm que se rellenará con 15cm de lana mineral de 70 Kg/m3 de densidad.
Todo el sistema se construirá empleando buenas prácticas en cuanto a evitar puentes acústicos, utilizando bandas acústicas o lana mineral en los perfiles. Estructura de soporte con amortiguadores tipo ep400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t>
  </si>
  <si>
    <t xml:space="preserve">0P230L15     </t>
  </si>
  <si>
    <t>Trasdosado Acústico P2.15.L15 (2x15+15LM)</t>
  </si>
  <si>
    <t xml:space="preserve">Espesor total = 18 cm
Trasdosado consistente en un cerramiento tipo sandwich de doble placa de yeso laminado de 15 mm; dejando una camara de 15 cm que se rellenará con 15 cm de lana mineral de 70 Kg/m3 de densidad.
Todo el sistema se construirá empleando buenas prácticas en cuanto a evitar puentes acústicos, utilizando bandas acústicas o lana mineral en los perfiles. Estructura de soporte con amortiguadores tipo ep500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t>
  </si>
  <si>
    <t xml:space="preserve">I_T1.10.10   </t>
  </si>
  <si>
    <t>Tabque acústico T1.10.L10 (1x10+10LM)</t>
  </si>
  <si>
    <t xml:space="preserve">Espesor total = 13 cm
Tabique separador consistente en doble cerramiento de una placa de yeso laminado de 15 mm a cada lado; dejando una cámara de 10 cm que se rellenará con 10cm de lana mineral de 70 Kg/m3 de densidad.
El tabique se sujeta al techo acústico, interponiendo amortiguadores EP500+SYLOMER.
Los tabiques autoportantes se soportan sobre la losa flotante, mediante amortiguadores EP500+SYLOMER. 
</t>
  </si>
  <si>
    <t xml:space="preserve">0T112L12     </t>
  </si>
  <si>
    <t>Techo acústico T1.12.L12 (1x15+12LM)</t>
  </si>
  <si>
    <t xml:space="preserve">Espesor total = 13cm
El aislamiento del techo consistirá en un cerramiento de una placa de yeso laminado de 15 mm; dejando una cámara de 12cm que se rellenará con 12cm lana mineral de 30-50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</si>
  <si>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I_T13030     </t>
  </si>
  <si>
    <t>Techo acústico T1.30.L30 (1x15+30LM)</t>
  </si>
  <si>
    <t xml:space="preserve">Espesor total = 31.5cm
El aislamiento del techo consistirá en un cerramiento de una placa de yeso laminado de 15 mm; dejando una cámara de 30 cm que se rellenará con 30 cm lana mineral de 30-50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</si>
  <si>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I_T2.20.20   </t>
  </si>
  <si>
    <t>Techo acustico T2.20.L20 (2x20+20LM)</t>
  </si>
  <si>
    <t xml:space="preserve">Espesor total = 23 cm
El aislamiento del techo consistirá en un cerramiento de dos placas de yeso laminado de 15 mm; dejando una cámara de 20 cm que se rellenará con 20 cm lana mineral de 30-50 Kg/m3 de densidad, incluso  amortiguadores tipo amortiguadores ACUSTIK 1 + SYLOMER en cada varilla. + MUELLES.
que descuelga).
Todo el sistema se construirá empleando buenas prácticas en cuanto a evitar puentes acusticos, utilizando bandas acusticas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Este techo baja, sin llegar a tocar directamente los trasdosados (colocando banda acustica, dejando un hilo de luz y no masillando las juntas).
Por debajo del techo acustico se puede construir un techo tecnico para el paso de instalaciones, preferiblemente con terminacion fonoabsorbente.
Todas las bajantes se forrarán con PKB2, previamente a la instalación del techo acústico.
En el paso de vigas la cámara puede reducirse a 12 cm rellenos completamente con lana mineral de 40-50 Kg/m3 de densidad.
</t>
  </si>
  <si>
    <t xml:space="preserve">4PKB2BAJACL  </t>
  </si>
  <si>
    <t>Forrado de conductos con PKB2</t>
  </si>
  <si>
    <t xml:space="preserve">Forrado de conductos con doble capa de PKB2, incluso elementos auxiliares, mano de obra y pequeño material. Medida la superficie realmente ejecutada (se medirá la doble capa de PKB2).
</t>
  </si>
  <si>
    <t xml:space="preserve">4PKB2BAJA    </t>
  </si>
  <si>
    <t>Forrado de bajantes con PKB2</t>
  </si>
  <si>
    <t xml:space="preserve">Forrado de bajantes con PKB2 previa a la instalación de techo acústico. Medido el metro lineal de bajante hasta un diámetro de 250mm realmente ejecutado.
</t>
  </si>
  <si>
    <t xml:space="preserve">I_CAJ        </t>
  </si>
  <si>
    <t>Forrado de bajantes con cajones</t>
  </si>
  <si>
    <t xml:space="preserve">Forrado de bajantes mediante cajones
Ejecución de forrado de bajantes mediante la construcción de cajones con estructura auxiliar de perfiles metálicos.
Incluye todos los materiales mano de obra medios auxiliares y protección del entorno siendo la unidad de medición según el desarrollo real del forrado ejecutado conforme a las dimensiones y recorrido de la bajante
</t>
  </si>
  <si>
    <t>I_SILENCIOSOS</t>
  </si>
  <si>
    <t>Silencioso X x Y x Z mm con refuerzo</t>
  </si>
  <si>
    <t>m3</t>
  </si>
  <si>
    <t xml:space="preserve">Suministro y colocación de silenciador acústico de celdillas, de características según estudio acústico:
Envolvente y anclajes: Chapa galvanizada de 1,2 mm.e. y
marco perimetral realizado con junta “METU”.
Celdillas: Chapa galvanizada 0,8 mm e. con acabado plano
en los dos extremos.
Material absorbente: Lana de roca.
Densidad absorbente: 50 Kg/m³.
Acabado celdillas: Velo negro de protección.
Ancho de celdillas: 150 mm.
Modelo: SNA5, SNA7.5, SNA10 y SNA15.
Ancho canal paso de aire: 50, 75, 100 y 150 mm. según
modelo.
Temperatura máx. utilización: 200 ºC
Certifi cado acústico: APPLUS Expte. nº 12/4410 - Pérdida
de inserción de silenciadores según UNE-EN ISO 11691:2010
Incluye la parte proporcional de refuerzo para sujeción de forjado superior. 
</t>
  </si>
  <si>
    <t>SG04</t>
  </si>
  <si>
    <t xml:space="preserve">SG05         </t>
  </si>
  <si>
    <t>Revestimientos</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</si>
  <si>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</si>
  <si>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</si>
  <si>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Se medirá la superficie realmente ejecutada según especificaciones de Proyecto, deduciendo, en los huecos de superficie mayor de 4 m², el exceso sobre 4 m².
</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</si>
  <si>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</si>
  <si>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</si>
  <si>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u hormigón,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</si>
  <si>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 xml:space="preserve">05004B       </t>
  </si>
  <si>
    <t>Jabonera gres porcelánico SALONI Menhir antracita</t>
  </si>
  <si>
    <t xml:space="preserve">Jabonera triangular ejecuada con con gres porcelánico Saloni Menhir antracita, recibido con adhesivo cementoso mejorado, C2 gris, con doble encolado, sin junta (separación entre 1,5 y 3 mm);. Medida la unidad totalmente ejecutada.
</t>
  </si>
  <si>
    <t xml:space="preserve">05020AAA     </t>
  </si>
  <si>
    <t>Remate decorativo de chapa de aluminio lisa lacado NEGRO</t>
  </si>
  <si>
    <t xml:space="preserve">Remate decorativo de chapa de aluminio lisa lacado color NEGRO,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</si>
  <si>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05020A       </t>
  </si>
  <si>
    <t>Remate decorativo de chapa de aluminio lacado "5 palillos" 2 mm</t>
  </si>
  <si>
    <t xml:space="preserve">Remate decorativo de chapa de aluminio lacado color acero inox, modelo "5 palillos",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</si>
  <si>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05022        </t>
  </si>
  <si>
    <t>Pintura plástica mate en interiores, color a elegir</t>
  </si>
  <si>
    <t xml:space="preserve">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</si>
  <si>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</si>
  <si>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</si>
  <si>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</si>
  <si>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</si>
  <si>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</si>
  <si>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Máscara de corte en franjas en paredes pintadas en RAL 9004 Negro Señales.
</t>
  </si>
  <si>
    <t xml:space="preserve">05024        </t>
  </si>
  <si>
    <t>Pintura esmalte sintético negro mate sobre hierro o acero</t>
  </si>
  <si>
    <t xml:space="preserve">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
RAL 9005 Negro Intenso
</t>
  </si>
  <si>
    <t xml:space="preserve">05326        </t>
  </si>
  <si>
    <t>Pintura tipo pizarra</t>
  </si>
  <si>
    <t xml:space="preserve">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</si>
  <si>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I_GRE_7740   </t>
  </si>
  <si>
    <t>Revestimiento mural GERFLOR Manhattan 7740 Fabrik Silk</t>
  </si>
  <si>
    <t xml:space="preserve">Revestimiento mural Gerflor Manhattan 7740 Fabric Silkl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</si>
  <si>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I_GER_7721   </t>
  </si>
  <si>
    <t>Revestimiento mural GERFLOR Manhattan 7721 Mist</t>
  </si>
  <si>
    <t xml:space="preserve">05017D       </t>
  </si>
  <si>
    <t>Revestimiento mural GERFLOR Manhattan 7611 Snow</t>
  </si>
  <si>
    <t xml:space="preserve">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</si>
  <si>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0602107      </t>
  </si>
  <si>
    <t>Rodapié MDF prelacado 70x10 mm</t>
  </si>
  <si>
    <t xml:space="preserve">Rodapié de MDF hidrófugo, de 70x10 mm, prelacado en color según proyecto, fijado al paramento mediante adhesivo de montaje. Se medirá la longitud realmente ejecutada según especificaciones de Proyecto.
</t>
  </si>
  <si>
    <t xml:space="preserve">0602112      </t>
  </si>
  <si>
    <t>Rodapié MDF prelacado 120x10 mm</t>
  </si>
  <si>
    <t xml:space="preserve">Rodapié de MDF hidrófugo, de 120x10 mm, prelacado en color según proyecto, fijado al paramento mediante adhesivo de montaje. Se medirá la longitud realmente ejecutada según especificaciones de Proyecto.
</t>
  </si>
  <si>
    <t xml:space="preserve">I_VINILO     </t>
  </si>
  <si>
    <t>Vinilo ventanas fachada patio</t>
  </si>
  <si>
    <t xml:space="preserve">Vinilo adhesivo para aplicación en ventana para fachada trasera.
</t>
  </si>
  <si>
    <t>SG05</t>
  </si>
  <si>
    <t xml:space="preserve">SG06         </t>
  </si>
  <si>
    <t>Pavimentos</t>
  </si>
  <si>
    <t xml:space="preserve">Pavimento de parquet laminado CREA 30 SOLID CLIC BOSTONIAN OAK B
</t>
  </si>
  <si>
    <t xml:space="preserve">06022        </t>
  </si>
  <si>
    <t>Solado de baldosas de terrazo para uso exterior, bajorrelieve</t>
  </si>
  <si>
    <t xml:space="preserve">Solado de baldosas de terrazo para uso exterior, acabado bajorrelieve sin pulir, resistencia a flexión T, carga de rotura 4, resistencia al desgaste por abrasión B, 40x40 cm, gris, para uso privado en zona de parques y jardines, colocadas al tendido sobre capa de arena-cemento y relleno de juntas con arena silícea de tamaño 0/2 mm; todo ello realizado sobre solera de hormigón no estructural (HNE-20/P/20), de 10 cm de espesor, vertido con cubilote con extendido y vibrado manual con regla vibrante de 3 m, con acabado maestreado. Se medirá, en proyección horizontal, la superficie realmente ejecutada según especificaciones de Proyecto, deduciendo los huecos de superficie mayor de 1,5 m².
</t>
  </si>
  <si>
    <t xml:space="preserve">06014A4BG    </t>
  </si>
  <si>
    <t>Pavimento caucho SBR GORILASTIC Gris 1000x500x40mm GRUESO</t>
  </si>
  <si>
    <t xml:space="preserve">06006B       </t>
  </si>
  <si>
    <t>Solado baldosas gres porcelánico SALONI Menhir 30x60cm</t>
  </si>
  <si>
    <t xml:space="preserve">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
</t>
  </si>
  <si>
    <t xml:space="preserve">06025        </t>
  </si>
  <si>
    <t>Pavimento vinílico GERFLOR Bostonian Oak Honey</t>
  </si>
  <si>
    <t xml:space="preserve">Pavimento vinílico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</si>
  <si>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I_OAK.FAN    </t>
  </si>
  <si>
    <t>PAVIMENTO VINÍLICO GERFLOR Royal Oak Fantasy Brown</t>
  </si>
  <si>
    <t xml:space="preserve">PAVIMENTO VINÍLICO GERFLOR Royal Oak Fantasy Brown Pavimento de parquet laminado GERFLOR 1294 Royal Oak Fantasy Brown con sistema click.
</t>
  </si>
  <si>
    <t xml:space="preserve">06014A4G     </t>
  </si>
  <si>
    <t>Pavimento caucho SBR GORILASTIC Fullblack 1000x500x40mm GRUESO</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</si>
  <si>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</si>
  <si>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</si>
  <si>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</si>
  <si>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 xml:space="preserve">06030        </t>
  </si>
  <si>
    <t>Perfil de remate en Z de aluminio macizo, 80x2mm</t>
  </si>
  <si>
    <t xml:space="preserve">Perfil en Z de transición  para salvar desniveles entre pavimentos, fabricado íntegramente en aluminio estrusionado, acabado plata mate, incluso corte y pliegues, material de agarre y tornillería. Se medira longitud realmente ejecutada según las especificaciones de proyecto.
</t>
  </si>
  <si>
    <t xml:space="preserve">060235       </t>
  </si>
  <si>
    <t>Cinta para balizamiento amarilla y negra</t>
  </si>
  <si>
    <t xml:space="preserve">Cinta adhesiva de señalización en vinilo a rayas amarillas y negra, de 15mm de anchura. Medida la longitud lineal realmente instalada.
</t>
  </si>
  <si>
    <t xml:space="preserve">0602328      </t>
  </si>
  <si>
    <t>Cinta antideslizante</t>
  </si>
  <si>
    <t xml:space="preserve">Cinta autoadhesiva antideslizante, color negro de 25mm de ancho. Medida la longitud realmente ejecutada
</t>
  </si>
  <si>
    <t xml:space="preserve">I_OAK BEIGE  </t>
  </si>
  <si>
    <t>Pavimento de parquet laminado CREA 30 SOLID CLIC BOSTONIAN OAK B</t>
  </si>
  <si>
    <t xml:space="preserve">I_CAU        </t>
  </si>
  <si>
    <t>baldosas resistente</t>
  </si>
  <si>
    <t xml:space="preserve">Baldosas resistentes para ser instaladas como superficie de apoyo bajo maquinaria, formado por baldosas  u otro fabricante siempre previa aceptación por parte de DF, color según proyecto, de 1000x500x40 mm, recibidas con adhesivo especial de poliuretano bicomponente, sobre una superficie base. Se medirá la superficie realmente ejecutada según especificaciones de Proyecto.
</t>
  </si>
  <si>
    <t xml:space="preserve">06029G       </t>
  </si>
  <si>
    <t>Remate lateral baldosas caucho SBR Fullblack 1000x250x40mm GRUES</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</si>
  <si>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</si>
  <si>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</si>
  <si>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</si>
  <si>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</si>
  <si>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</si>
  <si>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Puerta de acceso con barra antipánico y tirador.
</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</si>
  <si>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</si>
  <si>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</si>
  <si>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</si>
  <si>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0706551644   </t>
  </si>
  <si>
    <t>Vidrio termoacústico CLIMALITE SILENCE 55.1(16air)44.1Si</t>
  </si>
  <si>
    <t xml:space="preserve">Doble acristalamiento laminar acústico,  CLIMALITE SILENCE 55.1(16air)44.2Si, conjunto formado por vidrio exterior laminar acústico de 5+5 mm compuesto por dos lunas de vidrio de 4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26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</si>
  <si>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</si>
  <si>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</si>
  <si>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</si>
  <si>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070075-100   </t>
  </si>
  <si>
    <t>Puerta tablero MDF prelacada, 1 hoja corredera 100cm</t>
  </si>
  <si>
    <t xml:space="preserve">Puerta interior corredera ciega, de una hoja de 203x100x3,5 cm, de tablero de MDF para dejar un paso de 80cm como mínimo, prelacada en color según Proyecto, con moldura de forma recta; precerco de pino país de 120x35 mm; galces de MDF de 120x20 mm; tapajuntas de MDF de 100x10 mm; con herrajes de colgar y de cierre. Se medirá el número de unidades realmente ejecutadas según especificaciones de Proyecto.
</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</si>
  <si>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</si>
  <si>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</si>
  <si>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</si>
  <si>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</si>
  <si>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</si>
  <si>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</si>
  <si>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</si>
  <si>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</si>
  <si>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</si>
  <si>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 xml:space="preserve">07022        </t>
  </si>
  <si>
    <t>Estructura acero separadora de zonas, pintada en varios colores</t>
  </si>
  <si>
    <t xml:space="preserve">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
</t>
  </si>
  <si>
    <t xml:space="preserve">07039        </t>
  </si>
  <si>
    <t>Barra antipánico</t>
  </si>
  <si>
    <t xml:space="preserve">Suministro e instalación de barra antipánico en hoja con cierre inferior y superior y superior, medida de alto 2500 mm. Medida la unidad realmente ejecutada
</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</si>
  <si>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</si>
  <si>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</si>
  <si>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Formación de espejos adheridos a una base de tablero DM hidrófugo anclado directamente a pared.
</t>
  </si>
  <si>
    <t xml:space="preserve">01234PP10    </t>
  </si>
  <si>
    <t>Suministro y colocación de portería aparcapatinetes de 10 plazas</t>
  </si>
  <si>
    <t xml:space="preserve">Suministro y colocación de portería aparcapatinetes con espacio para 10 patinetes, modelo E-Roller en acero zincado o acero inoxidable AISI 304, a elegir según indicaciones del cliente,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
</t>
  </si>
  <si>
    <t xml:space="preserve">I_ARMARIOS   </t>
  </si>
  <si>
    <t>Puertas contrafuegos armarios técnicos EI2 45-C5, 2 hoja 50cm</t>
  </si>
  <si>
    <t xml:space="preserve">Puertas contrafuegos armarios técnicos EI2 45-C5, 2 hoja 50cm acabado lacado en color según proyecto, con cierrapuertas para uso moderado. Se medirá el número de unidades realmente ejecutadas según especificaciones de Proyecto.
</t>
  </si>
  <si>
    <t xml:space="preserve">I_GAL.110    </t>
  </si>
  <si>
    <t>Puerta acero galvanizado, 1 hoja 110 cm c/cerradura EI2 60-C5</t>
  </si>
  <si>
    <t xml:space="preserve">Puerta interior abatible, ciega, de una hoja de 203x110x3,5 cm, de acero galvanizado EI 60-C5 de cierre y cerradura según proyecto. Se medirá el número de unidades realmente ejecutadas según especificaciones de Proyecto.
</t>
  </si>
  <si>
    <t xml:space="preserve">I_MDF180     </t>
  </si>
  <si>
    <t>Puerta acero galvanizado, 2 hojas abatible 92cm (paso 180cm)</t>
  </si>
  <si>
    <t xml:space="preserve">Puerta interior abatible, ciega, de dos hojas de 203x180x3,5 cm, de acero galvanizado de cierre y cerradura según proyecto. Se medirá el número de unidades realmente ejecutadas según especificaciones de Proyecto.
Con 180 cm de paso.
</t>
  </si>
  <si>
    <t xml:space="preserve">07075-90AB   </t>
  </si>
  <si>
    <t>Puerta tablero MDF prelacada, 1 hoja abatible 92 cm c/cerradura</t>
  </si>
  <si>
    <t xml:space="preserve">Puerta interior abatible, ciega, de una hoja de 203x92,5x3,5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</si>
  <si>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I_ESPVC      </t>
  </si>
  <si>
    <t>Estanterias PVC 40x90x180</t>
  </si>
  <si>
    <t xml:space="preserve">Estanterias PVC 40x90x180.
</t>
  </si>
  <si>
    <t xml:space="preserve">I_GAL_82     </t>
  </si>
  <si>
    <t>Puerta acero galvanizado, 1 hoja 82,5 cm c/cerradura</t>
  </si>
  <si>
    <t xml:space="preserve">Puerta interior abatible, ciega, de una hoja de 217x97x3,5cm, de acero galvanizado de cierre y cerradura según proyecto. Se medirá el número de unidades realmente ejecutadas según especificaciones de Proyecto.
Con 82,5 cm de paso.
</t>
  </si>
  <si>
    <t xml:space="preserve">07026A2      </t>
  </si>
  <si>
    <t>Barandilla de acero h=90cm doble pasamanos</t>
  </si>
  <si>
    <t xml:space="preserve">Barandilla de 90 cm de altura, formada por: bastidor compuesto de barandal superior e inferior de tubo circular de perfil hueco de acero laminado en frío de diámetro 50 mm y montantes de redondo de perfil macizo de acero laminado en caliente de diámetro 20 mm con una separación de 100 cm entre sí; entrepaño para relleno de los huecos del bastidor compuesto de barrotes verticales de pletina de perfil macizo de acero laminado en caliente de 40x6 mm con una separación de 10 cm y doble pasamanos de tubo cuadrado de perfil hueco de acero laminado en frío de 20x20x1,5 mm a 90cm de altura y a 75cm de altura respectivamente, fijados mediante anclaje químico con varillas roscadas. Se medirá, en la dirección del pasamanos, a ejes, la longitud realmente ejecutada según especificaciones de Proyecto.
</t>
  </si>
  <si>
    <t>SG07</t>
  </si>
  <si>
    <t xml:space="preserve">SG08         </t>
  </si>
  <si>
    <t>Instalación de saneamiento</t>
  </si>
  <si>
    <t xml:space="preserve">08001A       </t>
  </si>
  <si>
    <t>Acometida de instalación saneamiento a red municipal</t>
  </si>
  <si>
    <t xml:space="preserve">Acometida a la red general de saneamiento municipal, incluyendo todos elementos necesarios para cumplimiento de la normativa de la empresa suministradora en el apartado de evacuación de aguas, incluso posible arqueta sifonica o valvula antirretorno, conexionados con la red exterior de evacuación, obra civil como corte de pavimento por medio de sierra de disco, rotura del pavimento con martillo picador, excavación manual de zanjas de saneamiento en terrenos, rotura, conexión y reparación del colector existente, colocación de tubería de PVC u hormigón, tapado posterior de la acometida y reposición del pavimento, formación del pozo en el punto de acometida, p.p. de medios auxiliares, y cualquier trabajo necesario para la conexión a la red general. A justificar.
</t>
  </si>
  <si>
    <t xml:space="preserve">SG.08.01.003 </t>
  </si>
  <si>
    <t>Conexión de instalación saneamiento interior</t>
  </si>
  <si>
    <t xml:space="preserve">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
</t>
  </si>
  <si>
    <t xml:space="preserve">DEH026       </t>
  </si>
  <si>
    <t>Calo en forjado existente D 110 mm</t>
  </si>
  <si>
    <t xml:space="preserve">Calo en forjado existente de 110 mm de diámetro. Incluso, mano de obra y elementos auxiliares. Se medirá el número de unidades realmente ejecutadas según especificaciones de Proyecto. 
</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</si>
  <si>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</si>
  <si>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</si>
  <si>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acero galvanizado,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</si>
  <si>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 xml:space="preserve">08039C       </t>
  </si>
  <si>
    <t>Colector suspendido de PVC, serie B de 40 mm</t>
  </si>
  <si>
    <t xml:space="preserve">Colector suspendido de PVC,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</si>
  <si>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        </t>
  </si>
  <si>
    <t>Colector suspendido de PVC, serie B de 50 mm</t>
  </si>
  <si>
    <t xml:space="preserve">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</si>
  <si>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08041        </t>
  </si>
  <si>
    <t>Colector suspendido de PVC, serie B de 63 mm</t>
  </si>
  <si>
    <t xml:space="preserve">Colector suspendido de PVC, serie B de 63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</si>
  <si>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08030        </t>
  </si>
  <si>
    <t>Red de pequeña evacuación empotrada, PVC serie B, 32 mm</t>
  </si>
  <si>
    <t xml:space="preserve">Red de pequeña evacuación de PVC, empotrada,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</si>
  <si>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08CS110      </t>
  </si>
  <si>
    <t>Colector suspendido de PVC, serie B de 110 mm</t>
  </si>
  <si>
    <t xml:space="preserve">Colector suspendido de PVC, serie B de 110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</si>
  <si>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08040B       </t>
  </si>
  <si>
    <t>Colector superficial de PVC, serie B de 50 mm</t>
  </si>
  <si>
    <t xml:space="preserve">Colector suspendido de PVC, serie B de 50 mm de diámetro, unión pegada con adhesivo. Se medirá, en proyección horizontal, la longitud realmente ejecutada según especificaciones de Proyecto.
</t>
  </si>
  <si>
    <t xml:space="preserve">08031        </t>
  </si>
  <si>
    <t>Red de pequeña evacuación empotrada, PVC serie B, 40 mm</t>
  </si>
  <si>
    <t xml:space="preserve">Red de pequeña evacuación de PVC, empotrada,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</si>
  <si>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08022A       </t>
  </si>
  <si>
    <t>Colector enterrado PVC 50mm</t>
  </si>
  <si>
    <t xml:space="preserve">Colector enterrado de red horizontal de saneamiento, con arquetas, con una pendiente mínima del 2%, para la evacuación de aguas residuales y/o pluviales, formado por tubo de PVC liso, serie SN-4, rigidez anular nominal 4 kN/m², de 50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</si>
  <si>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08020A       </t>
  </si>
  <si>
    <t>Colector enterrado PVC 75mm</t>
  </si>
  <si>
    <t xml:space="preserve">Colector enterrado de red horizontal de saneamiento, con arquetas, con una pendiente mínima del 2%, para la evacuación de aguas residuales y/o pluviales, formado por tubo de PVC liso, serie SN-4, rigidez anular nominal 4 kN/m², de 75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</si>
  <si>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08016A       </t>
  </si>
  <si>
    <t>Colector enterrado PVC 110 mm</t>
  </si>
  <si>
    <t xml:space="preserve">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</si>
  <si>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08038        </t>
  </si>
  <si>
    <t>Sumidero sifónico PVC salida vertical 75 mm</t>
  </si>
  <si>
    <t xml:space="preserve">Sumidero sifónico de PVC con rejilla de PVC de 250x250 mm y con salida integrada de 75-110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</si>
  <si>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SG08</t>
  </si>
  <si>
    <t xml:space="preserve">SG10         </t>
  </si>
  <si>
    <t>Instalación de electricidad y telecomunicaciones</t>
  </si>
  <si>
    <t xml:space="preserve">C10.1        </t>
  </si>
  <si>
    <t>Electricidad</t>
  </si>
  <si>
    <t xml:space="preserve">10100A       </t>
  </si>
  <si>
    <t>Certificación y boletines de instalación electricidad</t>
  </si>
  <si>
    <t xml:space="preserve">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
</t>
  </si>
  <si>
    <t xml:space="preserve">1013642      </t>
  </si>
  <si>
    <t>Instalación provisional de obras</t>
  </si>
  <si>
    <t xml:space="preserve">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
</t>
  </si>
  <si>
    <t xml:space="preserve">101364       </t>
  </si>
  <si>
    <t>Puesta en marcha de instalación de electricidad</t>
  </si>
  <si>
    <t xml:space="preserve">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
</t>
  </si>
  <si>
    <t xml:space="preserve">10102        </t>
  </si>
  <si>
    <t>Cuadro general de baja tensión, armario 1650x1000x250 mm</t>
  </si>
  <si>
    <t xml:space="preserve">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
</t>
  </si>
  <si>
    <t xml:space="preserve">10115        </t>
  </si>
  <si>
    <t>Cable multipolar RZ1-K 0,6/1 kV, 2x1,5 mm2, Cu</t>
  </si>
  <si>
    <t xml:space="preserve">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
</t>
  </si>
  <si>
    <t xml:space="preserve">10116        </t>
  </si>
  <si>
    <t>Cable multipolar RZ1-K 0,6/1 kV, 2x2,5 mm2, Cu</t>
  </si>
  <si>
    <t xml:space="preserve">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
</t>
  </si>
  <si>
    <t xml:space="preserve">10117        </t>
  </si>
  <si>
    <t>Cable multipolar RZ1-K 0,6/1 kV, 2x4 mm2, Cu</t>
  </si>
  <si>
    <t xml:space="preserve">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
</t>
  </si>
  <si>
    <t xml:space="preserve">10118C       </t>
  </si>
  <si>
    <t>Cable multipolar RZ1-K 0,6/1 kV, 4x2,5 mm2, Cu AFUMES (AS+)</t>
  </si>
  <si>
    <t xml:space="preserve">Cable multipolar RZ1-K (libre de halógeno), siendo su tensión asignada de 0,6/1 kV, reacción al fuego clase Eca, con conductor de cobre clase 5 (-K) de 4x2.5+TTx2.5mm² de sección tipo AFUMEX (AS+), con aislamiento de polietileno reticulado (R) y cubierta de PVC (V), incluso elementos auxiliares, cajas de empalme y pequeño material. Se medirá la longitud realmente ejecutada según especificaciones de Proyecto.
</t>
  </si>
  <si>
    <t xml:space="preserve">10120        </t>
  </si>
  <si>
    <t>Cable multipolar RZ1-K 0,6/1 kV, 4x16 mm2, Cu</t>
  </si>
  <si>
    <t xml:space="preserve">Cable multipolar RZ1-K (libre de halógeno), siendo su tensión asignada de 0,6/1 kV, reacción al fuego clase Eca, con conductor de cobre clase 5 (-K) de 4x16+TTx16 mm² de sección, con aislamiento de polietileno reticulado (R) y cubierta de PVC (V), incluso uniones, cajas de registro y empalme y pequeño material. Se medirá la longitud realmente ejecutada según especificaciones de Proyecto.
</t>
  </si>
  <si>
    <t xml:space="preserve">10316.3      </t>
  </si>
  <si>
    <t>Latiguillo interconexión Fuerza</t>
  </si>
  <si>
    <t xml:space="preserve">Latiguillo de conexión (Fuerza)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50288-6-1.Incluso clavijas hembra. Se medirá el número de unidades realmente ejecutadas según especificaciones de Proyecto.
</t>
  </si>
  <si>
    <t xml:space="preserve">10104        </t>
  </si>
  <si>
    <t>Conductor de tierra cobre desnudo 25 mm²</t>
  </si>
  <si>
    <t xml:space="preserve">Conductor de tierra formado por cable rígido desnudo de cobre trenzado, de 25 mm² de sección, incluso conexionado a cuadro eléctrico. Se medirá la longitud realmente ejecutada según especificaciones de Proyecto.
</t>
  </si>
  <si>
    <t xml:space="preserve">1046A10A     </t>
  </si>
  <si>
    <t>Toma de corriente 16 A</t>
  </si>
  <si>
    <t xml:space="preserve">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</si>
  <si>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1046A10B     </t>
  </si>
  <si>
    <t>Toma de corriente empotrada 16 A</t>
  </si>
  <si>
    <t xml:space="preserve">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</si>
  <si>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1046A211A    </t>
  </si>
  <si>
    <t>KIT Caja de 2 módulos para suelo (1xTC16A+1xRJ45)</t>
  </si>
  <si>
    <t xml:space="preserve">Kit caja estanca de 2 módulos cableado interior totalmente instalada para montaje empotrado en suelo, compuesto por caja de conexiones para empotrar rectangular, portamecanismos para 2 módulos 47x47 para montaje de marco formado por puerta desmontable, marco y contramarco. 2 mecanismos con montaje directo sobre las cubetas (TC16A + RJ-45 doble).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</si>
  <si>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1046A211B    </t>
  </si>
  <si>
    <t>KIT Caja de 2 módulos en paramento (1xTC16A+1xRJ45)</t>
  </si>
  <si>
    <t xml:space="preserve">Kit caja de 2 módulos cableado interior totalmente instalada para montaje en paramento, compuesto por caja de conexiones para empotrar rectangular, portamecanismos para 2 módulos 47x47 para montaje de marco formado por puerta desmontable, marco y contramarco. 2 mecanismos con montaje directo sobre las cubetas (TC16A + 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</si>
  <si>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1046A844A    </t>
  </si>
  <si>
    <t>KIT Caja de 8 módulos en paramento (4xTC16A+4xRJ45)</t>
  </si>
  <si>
    <t xml:space="preserve">Kit caja estanca de tres módulos cableado interior totalmente instalada para colocar en paramento en superficie, compuesto por caja de conexiones para empotrar rectangular, portamecanismos para 8 módulos 47x47 para montaje de marco formado por puerta desmontable, marco y contramarco. 3 mecanismos con montaje directo sobre las cubetas (4xTC16A + 4xRJ-45).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</si>
  <si>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1046A862A    </t>
  </si>
  <si>
    <t>KIT Caja de 8 módulos en paramento (6xTC16A+2xRJ45)</t>
  </si>
  <si>
    <t xml:space="preserve">Kit caja estanca de tres módulos cableado interior totalmente instalada para colocar en paramento en superficie, compuesto por caja de conexiones para empotrar rectangular, portamecanismos para 8 módulos 47x47 para montaje de marco formado por puerta desmontable, marco y contramarco. 3 mecanismos con montaje directo sobre las cubetas (6xTC16A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</si>
  <si>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101141A      </t>
  </si>
  <si>
    <t>Bandeja portacables "INDUCANAL CLICK" 60x100mm GC</t>
  </si>
  <si>
    <t xml:space="preserve">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
</t>
  </si>
  <si>
    <t xml:space="preserve">10114A       </t>
  </si>
  <si>
    <t>Bandeja portacables "INDUCANAL CLICK" 60x200mm GC</t>
  </si>
  <si>
    <t xml:space="preserve">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
</t>
  </si>
  <si>
    <t xml:space="preserve">101142A      </t>
  </si>
  <si>
    <t>Bandeja portacables "INDUCANAL CLICK" 60x300mm GC</t>
  </si>
  <si>
    <t xml:space="preserve">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
</t>
  </si>
  <si>
    <t xml:space="preserve">10316.2      </t>
  </si>
  <si>
    <t>Latiguillo interconexión Fuerza / Datos</t>
  </si>
  <si>
    <t xml:space="preserve">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
</t>
  </si>
  <si>
    <t xml:space="preserve">10108        </t>
  </si>
  <si>
    <t>Tubo PVC rígido 25 mm, superficie</t>
  </si>
  <si>
    <t xml:space="preserve">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
</t>
  </si>
  <si>
    <t xml:space="preserve">10109        </t>
  </si>
  <si>
    <t>Tubo PVC rígido 40 mm, superficie</t>
  </si>
  <si>
    <t xml:space="preserve">Suministro e instalación en superficie de canalización de protección de cableado, formada por tubo de PVC rígido, blindado, enchufable, de color negro, de 40 mm de diámetro nominal, con IP547. Incluso abrazaderas, elementos de sujeción y accesorios (curvas, manguitos, tes, codos y curvas flexibles). Se medirá la longitud realmente ejecutada según especificaciones de Proyecto.
</t>
  </si>
  <si>
    <t>C10.1</t>
  </si>
  <si>
    <t xml:space="preserve">C10.2        </t>
  </si>
  <si>
    <t>Iluminación</t>
  </si>
  <si>
    <t xml:space="preserve">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</si>
  <si>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10202        </t>
  </si>
  <si>
    <t>Centralización de encendidos</t>
  </si>
  <si>
    <t xml:space="preserve">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</si>
  <si>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10201        </t>
  </si>
  <si>
    <t>Plafón led redondo blanco I-TEC, Ref. 5550407</t>
  </si>
  <si>
    <t xml:space="preserve">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
</t>
  </si>
  <si>
    <t xml:space="preserve">102011       </t>
  </si>
  <si>
    <t>Luminaria LED suspendida 40W SECOM 2200014084 + kit suspensión 5</t>
  </si>
  <si>
    <t xml:space="preserve">Luminaria LED suspendida 40W SECOM 2200014084 + kit suspensión 5
</t>
  </si>
  <si>
    <t xml:space="preserve">10203        </t>
  </si>
  <si>
    <t>Regleta industrial Airfal Delta D0051L, led</t>
  </si>
  <si>
    <t xml:space="preserve">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
</t>
  </si>
  <si>
    <t xml:space="preserve">10204        </t>
  </si>
  <si>
    <t>Luminaria estanca Airfal Supra S0108L, led</t>
  </si>
  <si>
    <t xml:space="preserve">Suministro y montaje de luminaria estanca Airfal Supra S0208L,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
</t>
  </si>
  <si>
    <t xml:space="preserve">10203A       </t>
  </si>
  <si>
    <t>Regleta industrial Airfal Delta D0050L L=1534mm</t>
  </si>
  <si>
    <t xml:space="preserve">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
</t>
  </si>
  <si>
    <t xml:space="preserve">10203B       </t>
  </si>
  <si>
    <t>Regleta industrial Airfal Delta D0050L L=1233mm</t>
  </si>
  <si>
    <t xml:space="preserve">Suministro y montaje de regleta industrial Airfal Delta D0051L, para 1 tubo led, en chapa de acero prelacada. Dimensiones 1233x83x60 mm, incluso driver externo, piezas especiales de cuelgue bajo bandeja y lámpara T8 de 20 W y 3000 ºK. Se medirá el número de unidades realmente ejecutadas según especificaciones de Proyecto.
</t>
  </si>
  <si>
    <t xml:space="preserve">10207        </t>
  </si>
  <si>
    <t>Alumbrado emergencia 150 lúmenes</t>
  </si>
  <si>
    <t xml:space="preserve">Suministro e instalación en superficie en zonas comunes de luminaria de emergencia, con tubo lineal fluorescente, 6 W - G5, flujo luminoso 150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</si>
  <si>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10135        </t>
  </si>
  <si>
    <t>Interruptor de superficie</t>
  </si>
  <si>
    <t xml:space="preserve">Interruptor unipolar (1P), intensidad asignada 10 AX, tensión asignada 250 V, con tecla simple y color según plano; instalación en superficie. Se medirá el número de unidades realmente ejecutadas según especificaciones de Proyecto.
</t>
  </si>
  <si>
    <t xml:space="preserve">10136        </t>
  </si>
  <si>
    <t>Conmutador de superficie</t>
  </si>
  <si>
    <t xml:space="preserve">Conmutador de intensidad asignada 10 AX, tensión asignada 250 V, con tecla simple y color según plano; instalación en superficie. Se medirá el número de unidades realmente ejecutadas según especificaciones de Proyecto.
</t>
  </si>
  <si>
    <t xml:space="preserve">10002        </t>
  </si>
  <si>
    <t>Tira Led</t>
  </si>
  <si>
    <t>C10.2</t>
  </si>
  <si>
    <t xml:space="preserve">C10.3        </t>
  </si>
  <si>
    <t>Telecomunicaciones</t>
  </si>
  <si>
    <t xml:space="preserve">10301        </t>
  </si>
  <si>
    <t>Acometida Telecomunicaciones</t>
  </si>
  <si>
    <t xml:space="preserve">PA de conexionado de red interior de telecomunicaciones (RACK) con punto de conexión exterior, formado por registro de entrada, canalización y cableado, incluso conexionado y pruebas.
</t>
  </si>
  <si>
    <t xml:space="preserve">10315        </t>
  </si>
  <si>
    <t>Cable rígido U/UTP 4 pares trenzados Cu</t>
  </si>
  <si>
    <t xml:space="preserve">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
</t>
  </si>
  <si>
    <t xml:space="preserve">10317B       </t>
  </si>
  <si>
    <t>Armario rack de telecomunicaciones U29</t>
  </si>
  <si>
    <t xml:space="preserve">Armario rack U29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(24 puertos) . Se medirá el número de unidades realmente ejecutadas según especificaciones de Proyecto.
</t>
  </si>
  <si>
    <t xml:space="preserve">103211       </t>
  </si>
  <si>
    <t>Preinstalación control de acceso</t>
  </si>
  <si>
    <t xml:space="preserve">Preinstalación control de acceso, cableado y conexionado del sistema de lector de huellas	
</t>
  </si>
  <si>
    <t xml:space="preserve">103212       </t>
  </si>
  <si>
    <t>Preinstalación tornos de acceso</t>
  </si>
  <si>
    <t xml:space="preserve">Preinstalación tornos de acceso, cableado y conexionado del sistemaa.
</t>
  </si>
  <si>
    <t xml:space="preserve">07.04.04     </t>
  </si>
  <si>
    <t>Registro enlace 450x450x120 mm.</t>
  </si>
  <si>
    <t xml:space="preserve">REGISTRO DE ENLACE DE 450x450x120 MM, INCLUSO P.P. DE PEQUEÑO MATERIAL Y AYUDAS DE ALBAÑILERÍA; CONSTRUIDO SEGÚN REGLAMENTO DE ICT. MEDIDA LA UNIDAD EJECUTADA
</t>
  </si>
  <si>
    <t xml:space="preserve">10150        </t>
  </si>
  <si>
    <t>Recibido de torniquetes y portillos de control de acceso</t>
  </si>
  <si>
    <t xml:space="preserve">Recibido de torniquetes y portillos de control de acceso, suministrados en obra por terceros. Incluso replanteo, colocación, anclaje a suelo y elementos de fijación necesarios. Se medirá la unidad ejecutada.
</t>
  </si>
  <si>
    <t xml:space="preserve">182550       </t>
  </si>
  <si>
    <t>Colocación de Antena WiFi</t>
  </si>
  <si>
    <t xml:space="preserve">Instalación de antena WiFi, suministrada por la Propiedad. Incluye todas las operaciones necesarias para el montaje correcto y seguro de la antena en la ubicación especificada, asegurando su funcionalidad óptima para la recepción y emisión de señales inalámbricas.
</t>
  </si>
  <si>
    <t>C10.3</t>
  </si>
  <si>
    <t xml:space="preserve">C10.4        </t>
  </si>
  <si>
    <t>Audio y megafonía</t>
  </si>
  <si>
    <t xml:space="preserve">EXT021       </t>
  </si>
  <si>
    <t>Circuito interior con cable libre de oxígeno 2x1,5mm2</t>
  </si>
  <si>
    <t xml:space="preserve">Circuito de sonido formado por cable 2x1.5 mm2 libre de oxigeno. Medida la unidad totalmente ejecutada.
</t>
  </si>
  <si>
    <t xml:space="preserve">EXT021B      </t>
  </si>
  <si>
    <t>Circuito interior con cable libre de oxígeno 2x2,5mm2</t>
  </si>
  <si>
    <t xml:space="preserve">Circuito de sonido formado por cable 2x2.5 mm2 libre de oxigeno. Medida la unidad totalmente ejecutada.
</t>
  </si>
  <si>
    <t xml:space="preserve">EXT022       </t>
  </si>
  <si>
    <t>Conducto PVC Flexible de 20mm</t>
  </si>
  <si>
    <t xml:space="preserve">Canalización para preinstalación de sonido formado por tubo corrugado de 20mm
</t>
  </si>
  <si>
    <t xml:space="preserve">02.06.06     </t>
  </si>
  <si>
    <t>Tubo corrugado Diam 25mm</t>
  </si>
  <si>
    <t xml:space="preserve">Tubo corrugado de diámetro 25mm, con resistencia a compresión 320nW y al impacto 2J. Aislante no propagador de llama. 
</t>
  </si>
  <si>
    <t xml:space="preserve">02.06.08     </t>
  </si>
  <si>
    <t>Tubo corrugado Diam 35mm</t>
  </si>
  <si>
    <t xml:space="preserve">Tubo corrugado de diámetro 35mm, con resistencia a compresión 320nW y al impacto 2J. Aislante no propagador de llama. 
</t>
  </si>
  <si>
    <t xml:space="preserve">02.06.07     </t>
  </si>
  <si>
    <t>Tubo rígido PVC Diam 25mm</t>
  </si>
  <si>
    <t xml:space="preserve">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
</t>
  </si>
  <si>
    <t>C10.4</t>
  </si>
  <si>
    <t>SG10</t>
  </si>
  <si>
    <t xml:space="preserve">SG09         </t>
  </si>
  <si>
    <t>Instalación de fontanería y ACS</t>
  </si>
  <si>
    <t xml:space="preserve">C009.1       </t>
  </si>
  <si>
    <t>Agua fría</t>
  </si>
  <si>
    <t xml:space="preserve">09000        </t>
  </si>
  <si>
    <t>Certificación y legalización instalación fontaneria</t>
  </si>
  <si>
    <t xml:space="preserve">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</si>
  <si>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08.02        </t>
  </si>
  <si>
    <t>Instalación provisional de obra de fontanería</t>
  </si>
  <si>
    <t>Instalación provisional de fontanería.</t>
  </si>
  <si>
    <t xml:space="preserve">09001        </t>
  </si>
  <si>
    <t>Acometida instalación fontanería, a justificar</t>
  </si>
  <si>
    <t xml:space="preserve">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</si>
  <si>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09002A       </t>
  </si>
  <si>
    <t>Grupo de presión Baeza 2xMulti 25-5M</t>
  </si>
  <si>
    <t xml:space="preserve">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
</t>
  </si>
  <si>
    <t xml:space="preserve">05.03.09B    </t>
  </si>
  <si>
    <t>Depósito de membrana 200 litros</t>
  </si>
  <si>
    <t xml:space="preserve">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
</t>
  </si>
  <si>
    <t xml:space="preserve">09071A       </t>
  </si>
  <si>
    <t>Descalcificador AQUALAI modelo K1000VUF (5.000L/h)</t>
  </si>
  <si>
    <t xml:space="preserve">Descalcificador AQUALAI modelo K1000VUF de polietileno reforzado con fibra de vidrio y resina eposi, con válvula electronica volumetrica con tiempos programables, caudal máximo de 5.000L/h, conexión mediante ByPass, y consumo de sal por regeneración/botella de 10 Kg. Se medirá el número de unidades realmente ejecutadas según especificaciones de Proyecto. Ubicado según esquema de fontanería en planos de proyecto.
</t>
  </si>
  <si>
    <t xml:space="preserve">05.03.0240   </t>
  </si>
  <si>
    <t>Calderín de presión hidroneumático 40L</t>
  </si>
  <si>
    <t xml:space="preserve">Calderín de presión hidroneumático circular de acero de 40 litros de capacidad para colgar de forjado, con tapa del mismo material, incluso llaves de corte de esfera, tubería de polipropileno de 63 mm y grifo de latón de 1", totalmente instalado. Ubicado según esquema de fontanería en planos de proyecto.
</t>
  </si>
  <si>
    <t xml:space="preserve">090311       </t>
  </si>
  <si>
    <t>Depósito auxliliar 1000 l polietileno alta densidad, prismático</t>
  </si>
  <si>
    <t xml:space="preserve">Depósito de polietileno de alta densidad, 1000 l. Con válvula de corte de compuerta de 1" DN 25 mm para la entrada y válvula de corte de compuerta de 1" DN 25 mm para la salida. Se medirá el número de unidades realmente ejecutadas según especificaciones de Proyecto.
</t>
  </si>
  <si>
    <t xml:space="preserve">09030B       </t>
  </si>
  <si>
    <t>Tubería instalación interior PP-R, 63 mm</t>
  </si>
  <si>
    <t xml:space="preserve">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</si>
  <si>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090200       </t>
  </si>
  <si>
    <t>Tubería instalación interior PP-R, 50 mm</t>
  </si>
  <si>
    <t xml:space="preserve">Tubería de polipropileno PPR (copolimero Random), de 50x8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</si>
  <si>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09028        </t>
  </si>
  <si>
    <t>Tubería instalación interior PP-R, 40 mm</t>
  </si>
  <si>
    <t xml:space="preserve">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</si>
  <si>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09027        </t>
  </si>
  <si>
    <t>Tubería instalación interior PP-R, 32 mm</t>
  </si>
  <si>
    <t xml:space="preserve">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</si>
  <si>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09022        </t>
  </si>
  <si>
    <t>Tubería instalación interior PP-R 25 mm</t>
  </si>
  <si>
    <t xml:space="preserve">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</si>
  <si>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09026        </t>
  </si>
  <si>
    <t>Tubería instalación interior PP-R, 20 mm</t>
  </si>
  <si>
    <t xml:space="preserve">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</si>
  <si>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EN639        </t>
  </si>
  <si>
    <t>Encoquillado de tubería e=9mm para tubería 63mm</t>
  </si>
  <si>
    <t xml:space="preserve">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</si>
  <si>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 xml:space="preserve">EN4090       </t>
  </si>
  <si>
    <t>Encoquillado de tubería e=9mm para tubería 50mm</t>
  </si>
  <si>
    <t xml:space="preserve">Aislamiento térmico flexible para tubería de diámetro 50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</si>
  <si>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EN409        </t>
  </si>
  <si>
    <t>Encoquillado de tubería e=9mm para tubería 40mm</t>
  </si>
  <si>
    <t xml:space="preserve">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</si>
  <si>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EN329        </t>
  </si>
  <si>
    <t>Encoquillado de tubería e=9mm para tubería 32mm</t>
  </si>
  <si>
    <t xml:space="preserve">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</si>
  <si>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EN259        </t>
  </si>
  <si>
    <t>Encoquillado de tubería e=9mm para tubería 25mm</t>
  </si>
  <si>
    <t xml:space="preserve">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</si>
  <si>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EN209        </t>
  </si>
  <si>
    <t>Encoquillado de tubería e=9mm para tubería 20mm</t>
  </si>
  <si>
    <t xml:space="preserve">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</si>
  <si>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05.03.01     </t>
  </si>
  <si>
    <t>Purgador manual de aire</t>
  </si>
  <si>
    <t xml:space="preserve">Purgador manual de aire, incluso juntas, pequeño material y montaje. Medida la unidad totalmente ejecutada
</t>
  </si>
  <si>
    <t>C009.1</t>
  </si>
  <si>
    <t xml:space="preserve">C009.2       </t>
  </si>
  <si>
    <t>Agua caliente sanitaria</t>
  </si>
  <si>
    <t xml:space="preserve">092020       </t>
  </si>
  <si>
    <t>Tubería ACS instalación interior PP-R 20 mm c/aislam</t>
  </si>
  <si>
    <t xml:space="preserve">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</si>
  <si>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092032       </t>
  </si>
  <si>
    <t>Tubería ACS instalación interior PP-R 32 mm c/aislam</t>
  </si>
  <si>
    <t xml:space="preserve">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</si>
  <si>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092040       </t>
  </si>
  <si>
    <t>Tubería ACS instalación interior PP-R 40 mm c/aislam</t>
  </si>
  <si>
    <t xml:space="preserve">Tubería general de distribución de A.C.S. formada por tubo de polipropileno copolímero random (PP-R), de 40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</si>
  <si>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09220        </t>
  </si>
  <si>
    <t>Vaso de expansión cerrado 50 l</t>
  </si>
  <si>
    <t xml:space="preserve">Vaso de expansión para A.C.S. de acero vitrificado, capacidad 50 l. Se medirá el número de unidades realmente ejecutadas según especificaciones de Proyecto.
</t>
  </si>
  <si>
    <t xml:space="preserve">09221        </t>
  </si>
  <si>
    <t>Bomba de circulación rotor húmedo 1"</t>
  </si>
  <si>
    <t xml:space="preserve">Electrobomba centrífuga, de hierro fundido, de tres velocidades, con una potencia de 0,071 kW. Se medirá el número de unidades realmente ejecutadas según especificaciones de Proyecto.
</t>
  </si>
  <si>
    <t xml:space="preserve">08052        </t>
  </si>
  <si>
    <t>Tubería para ventilación de aerotermia, PVC, 160 mm</t>
  </si>
  <si>
    <t xml:space="preserve">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
</t>
  </si>
  <si>
    <t xml:space="preserve">09230HTB     </t>
  </si>
  <si>
    <t>Bomba de calor Ferroli 260HT</t>
  </si>
  <si>
    <t xml:space="preserve">Bomba de calor aire-agua con acumulador integrado EGEA 260 HT de Ferroli con capacidad de 250 lit  para producción de ACS. Instalación de pie. Permite funcionamiento con temperaturas de aire de hasta 4ºC sin apoyo eléctrico.  Refrigerante ecológico R134a de bajo impacto ambiental. Desescarche passivo. Posibilidad de conducir la entrada y la salida de aire (Ø 160 mm). Presion estatica disponible ventilador rotativo asincrono: 100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calido. Consumo electrico en calefaccion (sin resistencia) segun ISO 255-3 = 370 W. COP 4,32. Potencia Termica: 1.600 W. COP DHW (A14): 2,60 -  COP DHW (A20): 3,10 según EN 16147:2017: Eficiencia en calefaccion: 127 %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
</t>
  </si>
  <si>
    <t>C009.2</t>
  </si>
  <si>
    <t xml:space="preserve">C009.3       </t>
  </si>
  <si>
    <t>Válvulas y elementos</t>
  </si>
  <si>
    <t xml:space="preserve">05.01.09     </t>
  </si>
  <si>
    <t>Colector polipropileno retic. PP-R, 63 mm diám.</t>
  </si>
  <si>
    <t xml:space="preserve">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
</t>
  </si>
  <si>
    <t xml:space="preserve">09043        </t>
  </si>
  <si>
    <t>Válvula de esfera 3/4" (20 mm)</t>
  </si>
  <si>
    <t xml:space="preserve">Válvula de esfera de latón niquelado para roscar de 3/4". Se medirá el número de unidades realmente ejecutadas según especificaciones de Proyecto.
</t>
  </si>
  <si>
    <t xml:space="preserve">09044        </t>
  </si>
  <si>
    <t>Válvula de esfera 1" (25 mm)</t>
  </si>
  <si>
    <t xml:space="preserve">Válvula de esfera de latón niquelado para roscar de 1". Se medirá el número de unidades realmente ejecutadas según especificaciones de Proyecto.
</t>
  </si>
  <si>
    <t xml:space="preserve">09045        </t>
  </si>
  <si>
    <t>Válvula de esfera 1 1/4" (32 mm)</t>
  </si>
  <si>
    <t xml:space="preserve">Válvula de esfera de latón niquelado para roscar de 1 1/4". Se medirá el número de unidades realmente ejecutadas según especificaciones de Proyecto.
</t>
  </si>
  <si>
    <t xml:space="preserve">09046        </t>
  </si>
  <si>
    <t>Válvula de esfera 1 1/2" (40 mm)</t>
  </si>
  <si>
    <t xml:space="preserve">Válvula de esfera de latón niquelado para roscar de 1 1/2". Se medirá el número de unidades realmente ejecutadas según especificaciones de Proyecto.
</t>
  </si>
  <si>
    <t xml:space="preserve">09048        </t>
  </si>
  <si>
    <t>Válvula de esfera 2" (50 mm)</t>
  </si>
  <si>
    <t xml:space="preserve">Válvula de esfera de latón niquelado para roscar de 2". Se medirá el número de unidades realmente ejecutadas según especificaciones de Proyecto.
</t>
  </si>
  <si>
    <t xml:space="preserve">09047        </t>
  </si>
  <si>
    <t>Válvula de esfera 2 1/4" (63 mm)</t>
  </si>
  <si>
    <t xml:space="preserve">Válvula de esfera de latón niquelado para roscar de 2 1/4". Se medirá el número de unidades realmente ejecutadas según especificaciones de Proyecto.
</t>
  </si>
  <si>
    <t xml:space="preserve">09052B       </t>
  </si>
  <si>
    <t>Válvula de retención 3/4" (20 mm)</t>
  </si>
  <si>
    <t xml:space="preserve">Válvula de retención de latón para roscar de 3/4". Se medirá el número de unidades realmente ejecutadas según especificaciones de Proyecto.
</t>
  </si>
  <si>
    <t xml:space="preserve">09053A       </t>
  </si>
  <si>
    <t>Válvula de retención 1" (25 mm)</t>
  </si>
  <si>
    <t xml:space="preserve">Válvula de retención de latón para roscar de 1". Se medirá el número de unidades realmente ejecutadas según especificaciones de Proyecto.
</t>
  </si>
  <si>
    <t xml:space="preserve">09053B       </t>
  </si>
  <si>
    <t>Válvula de retención 1 1/2" (40 mm)</t>
  </si>
  <si>
    <t xml:space="preserve">Válvula de retención de latón para roscar de 1 1/2". Se medirá el número de unidades realmente ejecutadas según especificaciones de Proyecto.
</t>
  </si>
  <si>
    <t xml:space="preserve">09054        </t>
  </si>
  <si>
    <t>Válvula de retención 2" (50 mm)</t>
  </si>
  <si>
    <t xml:space="preserve">Válvula de retención de latón para roscar de 2". Se medirá el número de unidades realmente ejecutadas según especificaciones de Proyecto.
</t>
  </si>
  <si>
    <t xml:space="preserve">09073        </t>
  </si>
  <si>
    <t>Llave de paso con grifo de vaciado 3/4"</t>
  </si>
  <si>
    <t xml:space="preserve">Llave de paso con grifo de vaciado colocada en canalización de 3/4" (15/20 mm) de diámetro, incluso pequeño material; construida según CTE/DB-HS-4, e instrucciones del fabricante. Se medirá la unidad realmente ejecutada.
</t>
  </si>
  <si>
    <t xml:space="preserve">09061        </t>
  </si>
  <si>
    <t>Válvula mezcladora termostática de 3 vías PRESTO, de 1 1/4"</t>
  </si>
  <si>
    <t xml:space="preserve">Válvula termostática PRESTO 425IF . Se medirá el número de unidades realmente ejecutadas según especificaciones de Proyecto.
</t>
  </si>
  <si>
    <t xml:space="preserve">09061B       </t>
  </si>
  <si>
    <t>Válvula mezcladora termostática de 3 vías ULTRAMIX, de 1 1/4"</t>
  </si>
  <si>
    <t xml:space="preserve">Válvula termostática ULTRAMIX TX91E . Se medirá el número de unidades realmente ejecutadas según especificaciones de Proyecto.
</t>
  </si>
  <si>
    <t xml:space="preserve">09058        </t>
  </si>
  <si>
    <t>Válvula limitadora de presión 1 1/2" (40 mm)</t>
  </si>
  <si>
    <t xml:space="preserve">Válvula limitadora de presión de latón, de 1 1/2" DN 40 mm de diámetro, presión máxima de entrada de 15 bar. Se medirá el número de unidades realmente ejecutadas según especificaciones de Proyecto.
</t>
  </si>
  <si>
    <t xml:space="preserve">095326       </t>
  </si>
  <si>
    <t>Válvula reguladora de caudal 1 1/2"</t>
  </si>
  <si>
    <t xml:space="preserve">Válvula de reglación de caudal de 1 1/2". Se medirá el número de unidades realmente ejecutadas según especificaciones de Proyecto.
</t>
  </si>
  <si>
    <t xml:space="preserve">09067        </t>
  </si>
  <si>
    <t>Filtro de cartucho contenedor de carbón activo i/llaves de paso</t>
  </si>
  <si>
    <t xml:space="preserve">Filtro de cartucho contenedor de carbón activo, rosca de 1 1/4", caudal de 0,4 m³/h, con dos llaves de paso de esfera. Se medirá el número de unidades realmente ejecutadas según especificaciones de Proyecto.
</t>
  </si>
  <si>
    <t xml:space="preserve">09070        </t>
  </si>
  <si>
    <t>Válvula de equilibrado estático 3/4"</t>
  </si>
  <si>
    <t xml:space="preserve">Válvula de equilibrado estático, campo de regulación de 0,13 a 5,9 m³/h, con cuerpo de bronce, tomas para medición de presión, volante con 40 posiciones de ajuste, válvula de purga, conexiones roscadas hembra de 3/4" de diámetro y temperatura máxima de 110°C. Se medirá el número de unidades realmente ejecutadas según especificaciones de Proyecto.
</t>
  </si>
  <si>
    <t xml:space="preserve">05.03.04     </t>
  </si>
  <si>
    <t>Manómetro de esfera, con escala de 0 a 10 kg/m2</t>
  </si>
  <si>
    <t xml:space="preserve">Manómetro de esfera con escala de 0 a 10 kg/cm2, toma vertical para montaje roscado DN15(1/2"), con tubo de cobre diam. 13/15 de conexionado con tuberia a medir y juego de accesorios, para medir la temperatura de líquidos. Incluso pequeño material y montaje.medida la unidad ejecutada.
</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</si>
  <si>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</si>
  <si>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</si>
  <si>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</si>
  <si>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 xml:space="preserve">RO1          </t>
  </si>
  <si>
    <t>Termómetro digital Mundocontrol FN-49</t>
  </si>
  <si>
    <t xml:space="preserve">Termómetro digital mundocontrol fn-49 con escala -40 a 150°c, resolución 1°c, alimentación a 230v, montaje en superficie, sonda ptc (incluida). Incluso pequeño material y montaje
Medida la unidad ejecutada.
Marca/modelo: S.ESCODA o equivalente aprobado por la D.F.
</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</si>
  <si>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</si>
  <si>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</si>
  <si>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t>
  </si>
  <si>
    <t>C009.3</t>
  </si>
  <si>
    <t xml:space="preserve">C009.4       </t>
  </si>
  <si>
    <t>Grifería y aparatos</t>
  </si>
  <si>
    <t xml:space="preserve">09401A       </t>
  </si>
  <si>
    <t>Lavabo de encimera "Mediclinics SNR036CS"</t>
  </si>
  <si>
    <t xml:space="preserve">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
</t>
  </si>
  <si>
    <t xml:space="preserve">09402B       </t>
  </si>
  <si>
    <t>Inodoro "Roca Victoria" para fluxor</t>
  </si>
  <si>
    <t xml:space="preserve">Inodoro Roca Victoria en porcelana con salida vertical u horizontal, color blanco, para fluxor, Ref.. A344397000, blanco, dimensiones 355x485 mm, incluso tapa y asiento color blanco Supralit Ref. A801B6600B con las bisagras de acero inoxidable, elementos de fijación y silicona para sellado de juntas. Se medirá el número de unidades realmente ejecutadas según especificaciones de Proyecto.
</t>
  </si>
  <si>
    <t xml:space="preserve">09402AD      </t>
  </si>
  <si>
    <t>Inodoro "Roca Access" tanque bajo adaptado</t>
  </si>
  <si>
    <t xml:space="preserve">Inodoro tanque bajo en porcelana, color blanco, Ref.. A346237000, blanco, dimensiones 360x7005 mm, incluso tapa y asiento color blanco Supralit Ref. A80123A004, elementos de fijación y silicona para sellado de juntas. Se medirá el número de unidades realmente ejecutadas según especificaciones de Proyecto.
</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</si>
  <si>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</si>
  <si>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</si>
  <si>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</si>
  <si>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 xml:space="preserve">09423        </t>
  </si>
  <si>
    <t>PRESTO 65 Conjunto Ducha Con Rociador Antivandálico</t>
  </si>
  <si>
    <t xml:space="preserve">Conjunto de Grifo temporizado de un agua para instalación mural con cuerpo y rociador antivandálico de latón cromado., PRESTO 65 CONJUNTO, Ref. 65040PR "PRESTO IBÉRICA". Se medirá el número de unidades realmente ejecutadas según especificaciones de Proyecto.
</t>
  </si>
  <si>
    <t xml:space="preserve">09424        </t>
  </si>
  <si>
    <t>Rociador antivandálico ducha "Presto"</t>
  </si>
  <si>
    <t xml:space="preserve">Rociador antivandálico ducha "Presto", Ref. 29305. Se medirá el número de unidades realmente ejecutadas según especificaciones de Proyecto. Se medirá el número de unidades realmente ejecutadas según especificaciones de Proyecto.
</t>
  </si>
  <si>
    <t xml:space="preserve">09420        </t>
  </si>
  <si>
    <t>Grifería temporizada lavabo "Presto 105 ECO L" AFS</t>
  </si>
  <si>
    <t xml:space="preserve">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
</t>
  </si>
  <si>
    <t xml:space="preserve">09421A       </t>
  </si>
  <si>
    <t>Grifería temporizada lavabo "Presto 605 Palanca ECO" AFS</t>
  </si>
  <si>
    <t xml:space="preserve">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
</t>
  </si>
  <si>
    <t xml:space="preserve">09422        </t>
  </si>
  <si>
    <t>Grifería temporizada urinario "Presto 12A ECO"</t>
  </si>
  <si>
    <t xml:space="preserve">Grifería temporizada, instalación vista formada por grifo de paso angular mural para urinario, serie Presto 12 A Eco, modelo PN Eco 10706 "PRESTO IBÉRICA" y elementos de conexión. 
</t>
  </si>
  <si>
    <t xml:space="preserve">09425        </t>
  </si>
  <si>
    <t>Grifería temporizada "Presto 712" Palanca</t>
  </si>
  <si>
    <t xml:space="preserve">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
</t>
  </si>
  <si>
    <t xml:space="preserve">09426        </t>
  </si>
  <si>
    <t>Grifería temporizada inodoro "Presto 1000 C ECO"</t>
  </si>
  <si>
    <t xml:space="preserve">Grifería temporizada, instalación vista formada por fluxor para inodoro, de latón cromado, serie 1000 C Eco, modelo 15002 "PRESTO IBÉRICA" y elementos de conexión. Se medirá el número de unidades realmente ejecutadas según especificaciones de Proyecto.
</t>
  </si>
  <si>
    <t xml:space="preserve">09404        </t>
  </si>
  <si>
    <t>Pileta vertedero "Roca Garda" con grifo mural simple</t>
  </si>
  <si>
    <t xml:space="preserve">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
</t>
  </si>
  <si>
    <t xml:space="preserve">09406        </t>
  </si>
  <si>
    <t>Barra sujeción minusválidos para inodoro</t>
  </si>
  <si>
    <t xml:space="preserve">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
</t>
  </si>
  <si>
    <t xml:space="preserve">09407        </t>
  </si>
  <si>
    <t>Asiento minusválidos para ducha</t>
  </si>
  <si>
    <t xml:space="preserve">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
</t>
  </si>
  <si>
    <t xml:space="preserve">09408        </t>
  </si>
  <si>
    <t>Pasamanos minusválidos para ducha</t>
  </si>
  <si>
    <t xml:space="preserve">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
</t>
  </si>
  <si>
    <t xml:space="preserve">09411        </t>
  </si>
  <si>
    <t>Secamanos</t>
  </si>
  <si>
    <t xml:space="preserve">Colocación de secamanos suministrado por la propiedad. Medida la unidad totalmente colocada y funcionando.
</t>
  </si>
  <si>
    <t xml:space="preserve">09465        </t>
  </si>
  <si>
    <t>Kit de alarma para minusválidos</t>
  </si>
  <si>
    <t xml:space="preserve">Sistema de alarma para munusválidos, compuesto por  por: kit wc accesible , caja superficie para el control de alarma del kit wc accesible  y 2 ud caja superficie para pulsador reset y piloto luminoso del kit wc accesible tipo KSLBM-4 de GOLMAR.  Medida la unidad instalada
</t>
  </si>
  <si>
    <t xml:space="preserve">09405C       </t>
  </si>
  <si>
    <t>Fuente de agua refrigerada MEDICLINICS modelo FA0025C</t>
  </si>
  <si>
    <t xml:space="preserve">Fuente de agua fría MEDICLINICS modelo FA0025C,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
</t>
  </si>
  <si>
    <t>C009.4</t>
  </si>
  <si>
    <t>SG09</t>
  </si>
  <si>
    <t xml:space="preserve">SG11         </t>
  </si>
  <si>
    <t>Instalación de climatización y ventilación</t>
  </si>
  <si>
    <t xml:space="preserve">C11.1        </t>
  </si>
  <si>
    <t>Equipos y conexiones</t>
  </si>
  <si>
    <t xml:space="preserve">11000A       </t>
  </si>
  <si>
    <t>Certificación de instalación de climatización</t>
  </si>
  <si>
    <t xml:space="preserve">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</si>
  <si>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1114000350   </t>
  </si>
  <si>
    <t>Ventilador helicocentrígugo "S&amp;P TD-4000/350 MIXVENT"</t>
  </si>
  <si>
    <t xml:space="preserve">Ventilador helicocentrífugos de bajo perfil S&amp;P TD-4000/350 MIXVENT. El cuerpo-motor es desmontable sin necesidad de tocar los conductos. Fabricado en chapa de acero galvanizada protegida con pintura epoxi-poliéster anticorrosiva. IP54, Clase F, con rodamientos a bolas de engrase permanente y protector térmico. Tensión de alimentación:Monofásicos 230V-50/60Hz, regulables por variación de tensión. Juntas de goma en impulsión y descarga para reforzar la estanqueidad.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t>
  </si>
  <si>
    <t xml:space="preserve">FV123        </t>
  </si>
  <si>
    <t>Filtros y cajas filtrantes FBL-N</t>
  </si>
  <si>
    <t xml:space="preserve">Cajas filtrantes, suministradas sin filtro, para montar filtros AFR-N (2 como máximo).
Aptas para montar en intemperie.
Fabricadas en chapa de acero galvanizado.
Bridas circulares con junta de estanqueidad.
Tapa de abertura fácil, que permite el rápido cambio de los filtros.
Caja de filtro FBL-N-45, equipado con filtros: AFR-N-450/45 F7 y AFR-N-450/45 G4
</t>
  </si>
  <si>
    <t xml:space="preserve">2            </t>
  </si>
  <si>
    <t>Recuperador de calor "S&amp;P CADB/T-HE D 18 ECOWATT"</t>
  </si>
  <si>
    <t xml:space="preserve">Recuperador de calor "Soler&amp;Palau CADB/T-HE D 18", para un caudal máximo de 1.800 m3/h, con intercambiador de placas tipo "counterflow" de alta eficiencia (hasta el 93%), certificado por Eurovent, montados en cajas de acero galvanizado plastificado de color blanco, de doble pared con aislamiento interior termoacústico ininflamable (M0) de fibra de vidrio de 25 mmde espesor. Bocas de entrada y salida configurables, incluso filtros F5+F7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
</t>
  </si>
  <si>
    <t xml:space="preserve">3            </t>
  </si>
  <si>
    <t>Recuperador de Calor "S&amp;P" CAD COMPACT 3200 ECOWATT</t>
  </si>
  <si>
    <t xml:space="preserve">Recuperador de calor "Soler&amp;Palau CADB/T-HE D 32", para un caudal máximo de 3200 m3/h, con intercambiador de placas tipo "counterflow" de alta eficiencia (hasta el 93%), certificado por Eurovent, montados en cajas de acero galvanizado plastificado de color blanco, de doble pared con aislamiento interior termoacústico ininflamable (M0) de fibra de vidrio de 25 mmde espesor. Bocas de entrada y salida configurables, incluso filtros F5+F7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
</t>
  </si>
  <si>
    <t>HAIERAV46NMVE</t>
  </si>
  <si>
    <t>Conjunto exterior HAIER AV46NMVETA Haier</t>
  </si>
  <si>
    <t xml:space="preserve">Unidad exterior para sistema MRV 5-H (volumen de refrigerante variable), bomba de calor con calefacción continua, modelo AV46NMVETA "HAIER" con certificación EUROVENT, para gas R-410A, formada por los módulos AV22NMVETA y  AV24NMVETA, con temperatura de refrigerante variable para la mejora de la eficiencia estacional, alimentación trifásica  (380V/50Hz), potencia frigorífica nominal 129,5 kW (temperatura de bulbo húmedo del aire interior 19°C, temperatura de bulbo seco del aire exterior 35°C), SEER 6,54, consumo eléctrico nominal en refrigeración 42,83 kW, rango de temperatura en refrigeración desde -5 hasta 52°C, potencia calorífica nominal 129,5 kW (temperatura de bulbo seco del aire interior 20°C, temperatura de bulbo húmedo del aire exterior 6°C), SCOP 4,21, consumo eléctrico nominal en calefacción 38,06 kW, rango de temperatura en calefacción desde -27 hasta 21°C, máximo de 64 unidades interiores con un porcentaje de capacidad mínimo del 50% y máximo del 130%, 4 compresores DC full inverter, dimensiones 1410x1690x750 (x2) mm, peso 385 (x2) kg, presión sonora 64,5 dBA, caudal de aire 36000m³/h, longitud total máxima de tubería frigorífica 1000 m, diferencia máxima de altura de instalación 110 m, tratamiento anticorrosivo especial del intercambiador de calor, motores de ventiladores DC de alta eficiencia, condensador de aletas hidrófilas ranuradas de alta eficiencia, sensor de doble presión, tecnología de recuperación automática del refrigerante, conexión automática de las unidades interiores, equilibrado automático del aceite fácil acceso al panel de control y mantenimiento del sistema.
Medida la unidad totalmente ejecutada y conexionada, incluso amortiguadores tipo AMC mecanocaucho AMC 125+Base rectangular + Sylome si va apoyado en suelo y parte proporcional de medios de elevación (elementos auxiliares, grúa, etc) si fuesen necesarios según condicionantes del proyecto y ubicación del equipo.
</t>
  </si>
  <si>
    <t>HAIERAB162MCF</t>
  </si>
  <si>
    <t>Unidad interior cassette de 4 vías panel mini AB162MCFRA MRV</t>
  </si>
  <si>
    <t xml:space="preserve">Unidad interior de aire acondicionado, para sistema MRV (Volumen de Refrigerante Variable), de cassette de 4 vías panel mini, adaptable a panel modular para techo estándar de 600x600 mm, modelo AB162MCFRA "HAIER", para gas R-410A, alimentación monofásica (230V/50Hz), potencia frigorífica nominal 4,5 kW (temperatura de bulbo húmedo del aire interior 19°C, temperatura de bulbo seco del aire exterior 35°C), potencia calorífica nominal 5,0 kW (temperatura de bulbo seco del aire interior 20°C, temperatura de bulbo seco del aire exterior 7°C), presión sonora a velocidad baja 37 dBA, caudal de aire a velocidad alta 740 m³/h, de 575x575x260 mm (de perfil bajo), peso 14,9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PB-620QB. Medida la unidad totalmente ejecutada, incluso conexionado, elementos auxiliares y accesorios según manual de montaje. 
</t>
  </si>
  <si>
    <t>HAIERAB182MNF</t>
  </si>
  <si>
    <t>Unidad interior cassette de 4 vías panel mini AB182MNFRA MRV</t>
  </si>
  <si>
    <t xml:space="preserve">Unidad interior de aire acondicionado, para sistema MRV (Volumen de Refrigerante Variable), de cassette de 4 vías panel mini, adaptable a panel modular para techo estándar de 600x600 mm, modelo AB182MNFRA "HAIER", para gas R-410A, alimentación monofásica (230V/50Hz), potencia frigorífica nominal 5,6 kW (temperatura de bulbo húmedo del aire interior 19°C, temperatura de bulbo seco del aire exterior 35°C), potencia calorífica nominal 6,3 kW (temperatura de bulbo seco del aire interior 20°C, temperatura de bulbo seco del aire exterior 7°C), presión sonora a velocidad baja 34 dBA, caudal de aire a velocidad alta 1088 m³/h, de 840x840x180 mm (de perfil bajo), peso 21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PB-620QB. Medida la unidad totalmente ejecutada, incluso conexionado, elementos auxiliares y accesorios según manual de montaje. 
</t>
  </si>
  <si>
    <t>HAIERAB242MRE</t>
  </si>
  <si>
    <t>Unidad interior cassette de 4 vías panel mini AB242MNFRA MRV</t>
  </si>
  <si>
    <t xml:space="preserve">Unidad interior de aire acondicionado, para sistema MRV (Volumen de Refrigerante Variable), de cassette de 4 vías panel mini, adaptable a panel modular para techo estándar de 600x600 mm, modelo AB242MNFRA "HAIER", para gas R-410A, alimentación monofásica (230V/50Hz), potencia frigorífica nominal 7,1 kW (temperatura de bulbo húmedo del aire interior 19°C, temperatura de bulbo seco del aire exterior 35°C), potencia calorífica nominal 8,0 kW (temperatura de bulbo seco del aire interior 20°C, temperatura de bulbo seco del aire exterior 7°C), presión sonora a velocidad baja 35 dBA, caudal de aire a velocidad alta 1380 m³/h, de 840x840x204 mm (de perfil bajo), peso 22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PB-950QB. Medida la unidad totalmente ejecutada, incluso conexionado, elementos auxiliares y accesorios según manual de montaje. 
</t>
  </si>
  <si>
    <t>HAIERPB-620QB</t>
  </si>
  <si>
    <t>Panel decorativo Round Flow 360º Cassette 4 vías Haier" PB-620QB</t>
  </si>
  <si>
    <t xml:space="preserve">Unidad de panel decorativo de cassette de 4 vías Mini 62x62 cm modelo PB-620QB-I(H), aplicable para modelos desde AB052MCFRA hasta AB242MCFRA. Medida la unidad totalmente ejecutada
</t>
  </si>
  <si>
    <t>HAIERPB-950KB</t>
  </si>
  <si>
    <t>Panel decorativo Round Flow 360º Cassette 4 vías Haier" PB-950QB</t>
  </si>
  <si>
    <t xml:space="preserve">Unidad de panel decorativo de cassette de 4 vías Mini 92x92 cm modelo PB-950QB-I(H), aplicable para modelos desde AB0182MNFRA hasta AB602MNFRA. Medida la unidad totalmente ejecutada
</t>
  </si>
  <si>
    <t>HAIERAS072MFF</t>
  </si>
  <si>
    <t>Unidad interior split mural AS072MFFRA MRV Haier</t>
  </si>
  <si>
    <t xml:space="preserve">Unidad interior de aire acondicionado, para sistema MRV (Volumen de Refrigerante Variable), tipo split mural modelo AS072MFFRA "HAIER", para gas R-410A, alimentación monofásica (230V/50Hz), potencia frigorífica nominal 2,2 kW (temperatura de bulbo húmedo del aire interior 19°C, temperatura de bulbo seco del aire exterior 35°C), potencia calorífica nominal 2,5 kW (temperatura de bulbo seco del aire interior 20°C, temperatura de bulbo seco del aire exterior 7°C), presión sonora a velocidad baja 36 dBA, caudal de aire a velocidad alta 550 m³/h, de dimensiones 855x280x208 mm, peso 9,9 kg, con ventilador de tres velocidades, módulo ON/OFF simple con contacto seco, tratamiento anti-corrosión de baterías Blue-Fin, bloque de terminales F1-F2 para cable de 2 hilos de transmisión y control a unidad exterior, control por microprocesador, filtro de aire, display LED integrado, control preciso 0,5ºC, ecopilot, juego de controlador remoto inalámbrico formado por receptor y mando por infrarrojos, modelo YR-HRS01 (no incluido).
Medida la unidad totalmente ejecutada y conexionada.
</t>
  </si>
  <si>
    <t xml:space="preserve">HW-SA301AFKI </t>
  </si>
  <si>
    <t>Mando por cable Modelo HW-SA301AFK-I Haier</t>
  </si>
  <si>
    <t xml:space="preserve">Mando por cable ultraslim de Haier compatible con gama MRV R-32, modelo HW-SA301AFK.
</t>
  </si>
  <si>
    <t xml:space="preserve">HCSA164DBT   </t>
  </si>
  <si>
    <t>Control centralizado modelo HC-SA164DBT "Haier"</t>
  </si>
  <si>
    <t xml:space="preserve">Control centralizado, para máximo de 64 unidades interiores de aire acondicionado, con pantalla táctil TFT LCD de 5"con luz de fondo modelo HC-SA164DBT "Haier". Funciones de control individual, control de grupo y control central. Temporizador semanal. Teclas de gran tamaño. Nombre de la unidad y nombre del grupo de libre configuración. Cuatro fondos disponibles (centro comercial, hotel, oficina y hogar). Estado de información de unidades interiores. Backup de error histórico. Combinación con una pasarela HA-MA164AD para cada sistema MRV (máximo 32 exteriores). Compatible con equipos de Supermatch (debe utilizarse una pasarela YCJ-A002 por unidad interior). Medida la unidad totalmente ejecutada
</t>
  </si>
  <si>
    <t xml:space="preserve">HI-WA164DBI  </t>
  </si>
  <si>
    <t>Módulo WiFi modelo HI-WA164DBI "Haier"</t>
  </si>
  <si>
    <t xml:space="preserve">Módulo Wi-Fi modelo HI-WA164DBI "Haier" permite controlar las distintas funciones del equipo desde la distancia, a través de un smarphone o tablet. Control remoto: encendido/apagado, modo, velocidad del ventilador, ajuste de temperatura, swing. Control individual y de grupo. Integración en la nube, temporizador semanal. Compatible con las serie MRV a través de la app Haier AC. Medida la unidad totalmente ejecutada
</t>
  </si>
  <si>
    <t xml:space="preserve">11160        </t>
  </si>
  <si>
    <t>Carga de gas refrigerante R-410A</t>
  </si>
  <si>
    <t xml:space="preserve">Carga de la instalación con gas refrigerante R-410A, suministrado en botella con 50 kg de refrigerante. S determinará el peso de la carga realmente introducida en la instalación, según especificaciones del Proyecto.
</t>
  </si>
  <si>
    <t xml:space="preserve">111025       </t>
  </si>
  <si>
    <t>Puesta en marcha</t>
  </si>
  <si>
    <t xml:space="preserve">Puesta en marcha de toda la instalación y chequeo del correcto funcionamiento de todos los elementos, con llenado de la instalación de agua destilada. Medida la unidad funcionando y legalizada. La puesta en marcha se realizará siempre antes de realizar el estudio acústico.
</t>
  </si>
  <si>
    <t xml:space="preserve">111912       </t>
  </si>
  <si>
    <t>Bomba de condensados MASTONE</t>
  </si>
  <si>
    <t xml:space="preserve">Suministro e instalación de bomba de condensados con depósito marca MASTONE, instalación "vista". Incluye accesorios de soportación y ayudas de albañilería necesarias.
</t>
  </si>
  <si>
    <t xml:space="preserve">111912B      </t>
  </si>
  <si>
    <t>Bomba de condensados SAUERMANN</t>
  </si>
  <si>
    <t xml:space="preserve">Suministro e instalación de bomba de condensados con depósito marca SAUERMANN, instalación "vista". Incluye accesorios de soportación y ayudas de albañilería necesarias.
bomba Si-82 CENTRÍFUGA  evacua  hasta 500 lts/hora, con alta temperatura y ácidos (pH&gt;2,5) producidos por las calderas de condensación de gas.
</t>
  </si>
  <si>
    <t xml:space="preserve">11052        </t>
  </si>
  <si>
    <t>Cable bus de comunicaciones</t>
  </si>
  <si>
    <t xml:space="preserve">Cable bus de comunicaciones, de manguera sin apantallar, de 2 hilos, de 1 mm² de sección por hilo, sin polaridad. Se medirá la longitud realmente ejecutada según especificaciones del Proyecto.
</t>
  </si>
  <si>
    <t xml:space="preserve">11123625     </t>
  </si>
  <si>
    <t>Detector sensor CO2</t>
  </si>
  <si>
    <t xml:space="preserve">Sensor CO2 para control de calidad del aire tipo AMUN 716 SR colocado en pared, incluso conexionado. Medida la unidad totalmente ejecutada y conexionada
</t>
  </si>
  <si>
    <t>C11.1</t>
  </si>
  <si>
    <t xml:space="preserve">C11.2        </t>
  </si>
  <si>
    <t>Conexiones</t>
  </si>
  <si>
    <t xml:space="preserve">FQG-B335A    </t>
  </si>
  <si>
    <t>Derivador frigorífico modelo FQG-B335A para sistema MRV Haier</t>
  </si>
  <si>
    <t xml:space="preserve">Conjunto de dos juntas de derivación frigorífica,  una para la línea de líquido y otra para la línea de gas, para sistema MRV (Volumen de Refrigerante Variable) "Haier", modelo FQG-B335A. Capacidad máxima de 33,5 kW. Compatible con MRV S y MRV 5 Bomba de Calor. Medida la unidad totalmente ejecutada.
</t>
  </si>
  <si>
    <t xml:space="preserve">FQG-B506A    </t>
  </si>
  <si>
    <t>Derivador frigorífico modelo FQG-B506A para sistema MRV Haier</t>
  </si>
  <si>
    <t xml:space="preserve">Conjunto de dos juntas de derivación frigorífica,  una para la línea de líquido y otra para la línea de gas, para sistema MRV (Volumen de Refrigerante Variable) "Haier", modelo FQG-B506A. Capacidad mínima de 33,5 kW. Capacidad máxima de 50,6 Kw.  Compatible con MRV S y MRV 5 Bomba de Calor.
</t>
  </si>
  <si>
    <t xml:space="preserve">FQG-B730A    </t>
  </si>
  <si>
    <t>Derivador frigorífico modelo FQG-B730A para sistema MRV Haier</t>
  </si>
  <si>
    <t xml:space="preserve">Conjunto de dos juntas de derivación frigorífica,  una para la línea de líquido y otra para la línea de gas, para sistema MRV (Volumen de Refrigerante Variable) "Haier", modelo FQG-B730A. Capacidad mínima de 50,6 kW. Capacidad máxima de 73 Kw.  Compatible con MRV S y MRV 5 Bomba de Calor. Medida la unidad totalmente ejecutada.
</t>
  </si>
  <si>
    <t xml:space="preserve">FQG-B1350A   </t>
  </si>
  <si>
    <t>Derivador frigorífico modelo FQG-B1350A para sistema MRV Haier</t>
  </si>
  <si>
    <t xml:space="preserve">Conjunto de dos juntas de derivación frigorífica,  una para la línea de líquido y otra para la línea de gas, para sistema MRV (Volumen de Refrigerante Variable) "Haier", modelo FQG-B1350A. Capacidad mínima de 50,6 kW. Capacidad máxima de 73 Kw.  Compatible con MRV S y MRV 5 Bomba de Calor.
</t>
  </si>
  <si>
    <t xml:space="preserve">HZG-20B      </t>
  </si>
  <si>
    <t>Kit de conexión modelo HZG-20B MRV Haier</t>
  </si>
  <si>
    <t xml:space="preserve">Kit de conexión múltiple de módulos de 2 unidades exteriores para sistema MRV (Volumen de Refrigerante Variable) "Haier", modelo HZG-20B. Compatible con MRV 5 Bomba de Calor.
</t>
  </si>
  <si>
    <t xml:space="preserve">1001         </t>
  </si>
  <si>
    <t>Línea frigorífica cobre 1/4" (6,32mm)</t>
  </si>
  <si>
    <t xml:space="preserve">Línea frigorífica  realizada con tubería para gas mediante tubo de cobre sin soldadura, de 1/4"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</si>
  <si>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1002         </t>
  </si>
  <si>
    <t>Línea frigorífica cobre 3/8" (9,52mm)</t>
  </si>
  <si>
    <t xml:space="preserve">Línea frigorífica realizada con tubería para gas mediante tubo de cobre sin soldadura,  de 3/8"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</si>
  <si>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1003         </t>
  </si>
  <si>
    <t>Línea frigorífica cobre 1/2" (12,7mm)</t>
  </si>
  <si>
    <t xml:space="preserve">Línea frigorífica realizada con tubería para gas mediante tubo de cobre sin soldadura, , de 1/2"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</si>
  <si>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111459A1A    </t>
  </si>
  <si>
    <t>Línea frigorífica simple cobre 1" (25,4mm)</t>
  </si>
  <si>
    <t xml:space="preserve">Línea frigorífica simple realizada con tubería para gas mediante tubo de cobre sin soldadura, de 1" de diámetro y 0,8 mm de espesor con coquilla de espuma elastomérica, de 11 mm de diámetro interior y 10 mm de espesor, a base de caucho sintético flexible, de estructura celular cerrada y tubería para líquido mediante tubo de cobre sin soldadura.
</t>
  </si>
  <si>
    <t xml:space="preserve">1006         </t>
  </si>
  <si>
    <t>Línea frigorífica cobre 5/8" (15,87mm)</t>
  </si>
  <si>
    <t xml:space="preserve">Línea frigorífica realizada con tubería para gas mediante tubo de cobre sin soldadura, de  5/8"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</si>
  <si>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1004         </t>
  </si>
  <si>
    <t>Línea frigorífica cobre  3/4" (19,05mm)</t>
  </si>
  <si>
    <t xml:space="preserve">Línea frigorífica  realizada con tubería para gas mediante tubo de cobre sin soldadura, de 3/4"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</si>
  <si>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1005         </t>
  </si>
  <si>
    <t>Línea frigorífica cobre  7/8" (22,20mm)</t>
  </si>
  <si>
    <t xml:space="preserve">Línea frigorífica  realizada con tubería para gas mediante tubo de cobre sin soldadura, de 7/8" de diámetro y 1 mm de espesor con coquilla de espuma elastomérica, de 11 mm de diámetro interior y 10 mm de espesor, a base de caucho sintético flexible, de estructura celular cerrada. Se medirá la longitud realmente ejecutada según especificaciones del Proyecto.
</t>
  </si>
  <si>
    <t xml:space="preserve">11156A2S     </t>
  </si>
  <si>
    <t>Línea frigorífica simple cobre 1 1/4"</t>
  </si>
  <si>
    <t xml:space="preserve">Línea frigorífica simple realizada con tubería para gas mediante tubo de cobre sin soldadura, de 1 1/4" de diámetro y 1 mm de espesor con coquilla de espuma elastomérica, de 11 mm de diámetro interior y 10 mm de espesor, a base de caucho sintético flexible, de estructura celular cerrada y tubería para líquido mediante tubo de cobre sin soldadura.
</t>
  </si>
  <si>
    <t xml:space="preserve">11156A3S     </t>
  </si>
  <si>
    <t>Línea frigorífica simple cobre 1 1/2"</t>
  </si>
  <si>
    <t xml:space="preserve">Línea frigorífica simple realizada con tubería para gas mediante tubo de cobre sin soldadura, de 1 1/2" de diámetro y 1 mm de espesor con coquilla de espuma elastomérica, de 11 mm de diámetro interior y 10 mm de espesor, a base de caucho sintético flexible, de estructura celular cerrada y tubería para líquido mediante tubo de cobre sin soldadura.
</t>
  </si>
  <si>
    <t>C11.2</t>
  </si>
  <si>
    <t xml:space="preserve">C11.3        </t>
  </si>
  <si>
    <t>Difusión</t>
  </si>
  <si>
    <t xml:space="preserve">11260A       </t>
  </si>
  <si>
    <t>Boca de extracción diam 125 mm</t>
  </si>
  <si>
    <t xml:space="preserve">Boca de ventilación en ejecución redonda adecuada para extracción, de 125 mm de diámetro, con regulación del aire mediante el giro del disco central. Se medirá el número de unidades realmente ejecutadas según especificaciones de Proyecto.
</t>
  </si>
  <si>
    <t xml:space="preserve">11211        </t>
  </si>
  <si>
    <t>Conducto de lana mineral "Climaver Neto"</t>
  </si>
  <si>
    <t xml:space="preserve">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Se medirá la superficie realmente ejecutada, medida a cara interior, según especificaciones del Proyecto.
</t>
  </si>
  <si>
    <t xml:space="preserve">11220        </t>
  </si>
  <si>
    <t>Conducto de chapa galvanizada 0,6 mm</t>
  </si>
  <si>
    <t xml:space="preserve">Conductos de chapa galvanizada de 0,6 mm de espesor y juntas transversales con vaina deslizante tipo bayoneta. Se medirá la superficie realmente ejecutada según especificaciones del Proyecto.
</t>
  </si>
  <si>
    <t xml:space="preserve">1659529      </t>
  </si>
  <si>
    <t>Rejilla para toma de aire exterior</t>
  </si>
  <si>
    <t xml:space="preserve"> Rejilla de intemperie para instalaciones de ventilación, marco frontal y lamas de chapa perfilada de acero galvanizado, de dimensiones según plano, incluso malla de 20x20mm. Medida la unidad totalmente instalada, incluso mano de obra y pequeño material
No mandar a fabricación sin previo confirmación y verificación por parte del facultativo
</t>
  </si>
  <si>
    <t>11200200X10B6</t>
  </si>
  <si>
    <t>Reja de admisión/extracción MADEL LMT 200X200</t>
  </si>
  <si>
    <t xml:space="preserve">Reja de admisión/extracción MADEL LMT de aluminio extruido, anodizado color negro mate, con lamas fijas, de 200x200mm,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</si>
  <si>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11250250X10B7</t>
  </si>
  <si>
    <t>Reja de admisión/extracción MADEL LMT 200x250</t>
  </si>
  <si>
    <t xml:space="preserve">Reja de admisión/extracción MADEL LMT de aluminio extruido, anodizado color negro mate, con lamas fijas, de 200x150mm,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</si>
  <si>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11100100X10B9</t>
  </si>
  <si>
    <t>Reja de admisión/extracción MADEL LMT 100X100</t>
  </si>
  <si>
    <t xml:space="preserve">Reja de admisión/extracción MADEL LMT de aluminio extruido, anodizado color negro mate, con lamas fijas, de 100x100mm,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</si>
  <si>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11300250X10B </t>
  </si>
  <si>
    <t>Reja de admisión/extracción MADEL LMT 300X250</t>
  </si>
  <si>
    <t xml:space="preserve">Reja de admisión/extracción MADEL LMT de aluminio extruido, anodizado color negro mate, con lamas fijas, de 300x250mm,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</si>
  <si>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C11.3</t>
  </si>
  <si>
    <t>SG11</t>
  </si>
  <si>
    <t xml:space="preserve">SG12         </t>
  </si>
  <si>
    <t>Instalación de protección contra incendios</t>
  </si>
  <si>
    <t xml:space="preserve">12050        </t>
  </si>
  <si>
    <t>Legalización de instalación de PCI incluso proyecto</t>
  </si>
  <si>
    <t xml:space="preserve">Certificación y legalización de instalación de protección contra incendios, incluyendo preparación, proyecto y visado (si procede) y tramitación, hasta buen fin y ante los organismos competentes; incluso registro en industria por parte de la empreas instaladora. Se entregarán los planos actualizados as built en .pdf y .dwg al cliente.
</t>
  </si>
  <si>
    <t xml:space="preserve">12001        </t>
  </si>
  <si>
    <t>Acometida instalación protección contra incendios, a justificar</t>
  </si>
  <si>
    <t xml:space="preserve">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</si>
  <si>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1200-12      </t>
  </si>
  <si>
    <t>Central de detección automática de incendios de 12 zonas</t>
  </si>
  <si>
    <t xml:space="preserve">Central de detección automática de incendios, convencional, microprocesada, de 12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
</t>
  </si>
  <si>
    <t xml:space="preserve">12003        </t>
  </si>
  <si>
    <t>Detector óptico de humos</t>
  </si>
  <si>
    <t xml:space="preserve">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Se medirá el número de unidades realmente ejecutadas según especificaciones de Proyecto.
</t>
  </si>
  <si>
    <t xml:space="preserve">12004        </t>
  </si>
  <si>
    <t>Pulsador de alarma, con tapa</t>
  </si>
  <si>
    <t xml:space="preserve">Pulsador de alarma convencional de rearme manual, de ABS color rojo, protección IP41, con led indicador de alarma color rojo y llave de rearme, con tapa de metacrilato. Incluso elementos de fijación. Se medirá el número de unidades realmente ejecutadas según especificaciones de Proyecto.
</t>
  </si>
  <si>
    <t xml:space="preserve">12005        </t>
  </si>
  <si>
    <t>Sirena interior</t>
  </si>
  <si>
    <t xml:space="preserve">Suministro e instalación en paramento interior de sirena electrónica, de color rojo, con señal acústica y visual, alimentación a 24 Vcc, potencia sonora de 100 dB a 1 m y consumo de 14 mA. Incluso elementos de fijación. Se medirá el número de unidades realmente ejecutadas según especificaciones de Proyecto.
</t>
  </si>
  <si>
    <t xml:space="preserve">12011        </t>
  </si>
  <si>
    <t>Cableado 1,5 mm2 + PVC FLEXIBLE</t>
  </si>
  <si>
    <t xml:space="preserve">Cableado formado por cable unipolar ES07Z1-K (AS), reacción al fuego clase Cca-s1b,d1,a1, con conductor multifilar de cobre clase 5 (-K) de 1,5 mm² de sección, con aislamiento de compuesto termoplástico a base de poliolefina libre de halógenos con baja emisión de humos y gases corrosivos (Z1). Incluso cuantos accesorios sean necesarios para su correcta instalación y cable protector flexible de PVC. Se medirá la longitud realmente ejecutada según especificaciones de Proyecto.
</t>
  </si>
  <si>
    <t xml:space="preserve">12020        </t>
  </si>
  <si>
    <t>Boca de incendio equipada</t>
  </si>
  <si>
    <t xml:space="preserve">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 medirá el número de unidades realmente ejecutadas según especificaciones de Proyecto.
</t>
  </si>
  <si>
    <t xml:space="preserve">12031C       </t>
  </si>
  <si>
    <t>Depósitos para reserva agua PCI de 3000L</t>
  </si>
  <si>
    <t xml:space="preserve">Depósitos para reserva de agua contra incendios de 3000L de capacidad, prefabricados o ejecutados in situ de polietileno de alta densidad (PEAD), cerrados, de dimensiones Largo x Ancho x Alto (mm): 2230 x 995 x 1650, Incluso conexionado entre ellos, válvula de flotador de 1 1/2" de diámetro para conectar con la acometida, interruptores de nivel, válvula de bola de 50 mm de diámetro para vaciado y válvula de corte de mariposa de 1 1/2" de diámetro para conectar al grupo de presión. Medida la unidad totalmente ejecutada y conexionada.
</t>
  </si>
  <si>
    <t xml:space="preserve">1203370B     </t>
  </si>
  <si>
    <t>Grupo de presión contra incendios BOMDESA GIEU 12/70</t>
  </si>
  <si>
    <t xml:space="preserve">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
</t>
  </si>
  <si>
    <t xml:space="preserve">120352       </t>
  </si>
  <si>
    <t xml:space="preserve">Red de distribución de agua de 2"	</t>
  </si>
  <si>
    <t xml:space="preserve">Red aérea de distribución de agua para abastecimiento de los equipos de extinción de incendios, formada por tubería de acero negro con soldadura longitudinal, de 2" DN 63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t>
  </si>
  <si>
    <t xml:space="preserve">12037        </t>
  </si>
  <si>
    <t xml:space="preserve">Red de distribución de agua de 1 1/4"		</t>
  </si>
  <si>
    <t xml:space="preserve">Red aérea de distribución de agua para abastecimiento de los equipos de extinción de incendios, formada por tubería de acero negro con soldadura longitudinal, de 1 1/4" DN 32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t>
  </si>
  <si>
    <t xml:space="preserve">12021        </t>
  </si>
  <si>
    <t>Extintor polvo ABC polivalente 6kg</t>
  </si>
  <si>
    <t xml:space="preserve">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
</t>
  </si>
  <si>
    <t xml:space="preserve">12022        </t>
  </si>
  <si>
    <t>Extintor nieve carbónica CO2 5kg</t>
  </si>
  <si>
    <t xml:space="preserve">Extintor portátil de nieve carbónica CO2, de eficacia 34B, con 5 kg de agente extintor, con vaso difusor. Incluso soporte y accesorios de montaje. Se medirá el número de unidades realmente ejecutadas según especificaciones de Proyecto.
</t>
  </si>
  <si>
    <t xml:space="preserve">12023        </t>
  </si>
  <si>
    <t>Señalización de equipos contra incendios, fotoluminiscente</t>
  </si>
  <si>
    <t xml:space="preserve">Placa de señalización de equipos contra incendios, de poliestireno fotoluminiscente, de 210x210 mm, Incluso elementos de fijación, según UNE 23033-1. Se medirá el número de unidades realmente ejecutadas según especificaciones de Proyecto.
</t>
  </si>
  <si>
    <t xml:space="preserve">12024        </t>
  </si>
  <si>
    <t>Señalización de medios de evacuación, fotoluminiscente</t>
  </si>
  <si>
    <t xml:space="preserve">Placa de señalización de medios de evacuación, de poliestireno fotoluminiscente, de 210x210 mm, Incluso elementos de fijación, según UNE 23033-1. Se medirá el número de unidades realmente ejecutadas según especificaciones de Proyecto.
</t>
  </si>
  <si>
    <t xml:space="preserve">12033        </t>
  </si>
  <si>
    <t>Sellado de penetraciones: manguito cortafuego</t>
  </si>
  <si>
    <t xml:space="preserve">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
</t>
  </si>
  <si>
    <t xml:space="preserve">12034        </t>
  </si>
  <si>
    <t>Sellado de paso de cables con almohadillas intumescentes</t>
  </si>
  <si>
    <t xml:space="preserve">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
</t>
  </si>
  <si>
    <t xml:space="preserve">I_COLL       </t>
  </si>
  <si>
    <t>Collarines intumescentes</t>
  </si>
  <si>
    <t xml:space="preserve">Collarines intumescentes
</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</si>
  <si>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</si>
  <si>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</si>
  <si>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</si>
  <si>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</si>
  <si>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</si>
  <si>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</si>
  <si>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SG13</t>
  </si>
  <si>
    <t xml:space="preserve">SG14         </t>
  </si>
  <si>
    <t>Seguridad y salud</t>
  </si>
  <si>
    <t xml:space="preserve">10.01        </t>
  </si>
  <si>
    <t>1</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</si>
  <si>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</si>
  <si>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SG14</t>
  </si>
  <si>
    <t>8132_ALZIRA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</si>
</sst>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36">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4" fillId="3" borderId="0" xfId="0" applyNumberFormat="1" applyFont="1" applyFill="1" applyAlignment="1">
      <alignment vertical="top"/>
    </xf>
    <xf numFmtId="49" fontId="4" fillId="4" borderId="0" xfId="0" applyNumberFormat="1" applyFont="1" applyFill="1" applyAlignment="1">
      <alignment vertical="top"/>
    </xf>
    <xf numFmtId="0" fontId="3" fillId="0" borderId="0" xfId="0" applyFont="1" applyAlignment="1">
      <alignment vertical="top"/>
    </xf>
    <xf numFmtId="49" fontId="3" fillId="0" borderId="0" xfId="0" applyNumberFormat="1" applyFont="1" applyAlignment="1">
      <alignment vertical="top"/>
    </xf>
    <xf numFmtId="0" fontId="3" fillId="5" borderId="0" xfId="0" applyFont="1" applyFill="1" applyAlignment="1">
      <alignment vertical="top"/>
    </xf>
    <xf numFmtId="0" fontId="1" fillId="0" borderId="0" xfId="0" applyFont="1" applyAlignment="1">
      <alignment horizontal="justify"/>
    </xf>
    <xf numFmtId="0" fontId="2" fillId="0" borderId="0" xfId="0" applyFont="1" applyAlignment="1">
      <alignment horizontal="justify" vertical="top"/>
    </xf>
    <xf numFmtId="49" fontId="5" fillId="0" borderId="0" xfId="0" applyNumberFormat="1" applyFont="1" applyAlignment="1">
      <alignment horizontal="justify" vertical="top" wrapText="1"/>
    </xf>
    <xf numFmtId="49" fontId="4" fillId="3" borderId="0" xfId="0" applyNumberFormat="1" applyFont="1" applyFill="1" applyAlignment="1">
      <alignment horizontal="justify" vertical="top" wrapText="1"/>
    </xf>
    <xf numFmtId="49" fontId="4" fillId="4" borderId="0" xfId="0" applyNumberFormat="1" applyFont="1" applyFill="1" applyAlignment="1">
      <alignment horizontal="justify" vertical="top" wrapText="1"/>
    </xf>
    <xf numFmtId="0" fontId="3" fillId="0" borderId="0" xfId="0" applyFont="1" applyAlignment="1">
      <alignment horizontal="justify" vertical="top" wrapText="1"/>
    </xf>
    <xf numFmtId="49" fontId="3" fillId="0" borderId="0" xfId="0" applyNumberFormat="1" applyFont="1" applyAlignment="1">
      <alignment horizontal="justify" vertical="top" wrapText="1"/>
    </xf>
    <xf numFmtId="49" fontId="4" fillId="0" borderId="0" xfId="0" applyNumberFormat="1" applyFont="1" applyAlignment="1">
      <alignment horizontal="justify" vertical="top" wrapText="1"/>
    </xf>
    <xf numFmtId="0" fontId="3" fillId="5" borderId="0" xfId="0" applyFont="1" applyFill="1" applyAlignment="1">
      <alignment horizontal="justify" vertical="top" wrapText="1"/>
    </xf>
    <xf numFmtId="0" fontId="0" fillId="0" borderId="0" xfId="0" applyAlignment="1">
      <alignment horizontal="justify"/>
    </xf>
    <xf numFmtId="2" fontId="1" fillId="0" borderId="0" xfId="0" applyNumberFormat="1" applyFont="1"/>
    <xf numFmtId="2" fontId="2" fillId="0" borderId="0" xfId="0" applyNumberFormat="1" applyFont="1" applyAlignment="1">
      <alignment vertical="top"/>
    </xf>
    <xf numFmtId="2" fontId="5" fillId="0" borderId="0" xfId="0" applyNumberFormat="1" applyFont="1" applyAlignment="1">
      <alignment horizontal="right" vertical="top"/>
    </xf>
    <xf numFmtId="2" fontId="4" fillId="2" borderId="0" xfId="0" applyNumberFormat="1" applyFont="1" applyFill="1" applyAlignment="1">
      <alignment vertical="top"/>
    </xf>
    <xf numFmtId="2" fontId="3" fillId="0" borderId="0" xfId="0" applyNumberFormat="1" applyFont="1" applyAlignment="1">
      <alignment vertical="top"/>
    </xf>
    <xf numFmtId="2" fontId="3" fillId="5" borderId="0" xfId="0" applyNumberFormat="1" applyFont="1" applyFill="1" applyAlignment="1">
      <alignment vertical="top"/>
    </xf>
    <xf numFmtId="2" fontId="0" fillId="0" borderId="0" xfId="0" applyNumberFormat="1"/>
    <xf numFmtId="164" fontId="1" fillId="0" borderId="0" xfId="0" applyNumberFormat="1" applyFont="1"/>
    <xf numFmtId="164" fontId="5" fillId="0" borderId="0" xfId="0" applyNumberFormat="1" applyFont="1" applyAlignment="1">
      <alignment horizontal="right" vertical="top"/>
    </xf>
    <xf numFmtId="164" fontId="4" fillId="2" borderId="0" xfId="0" applyNumberFormat="1" applyFont="1" applyFill="1" applyAlignment="1">
      <alignment vertical="top"/>
    </xf>
    <xf numFmtId="164" fontId="3" fillId="0" borderId="0" xfId="0" applyNumberFormat="1" applyFont="1" applyAlignment="1">
      <alignment vertical="top"/>
    </xf>
    <xf numFmtId="164" fontId="3" fillId="2" borderId="0" xfId="0" applyNumberFormat="1" applyFont="1" applyFill="1" applyAlignment="1">
      <alignment vertical="top"/>
    </xf>
    <xf numFmtId="164" fontId="3" fillId="5" borderId="0" xfId="0" applyNumberFormat="1" applyFont="1" applyFill="1" applyAlignment="1">
      <alignment vertical="top"/>
    </xf>
    <xf numFmtId="164" fontId="0" fillId="0" borderId="0" xfId="0" applyNumberFormat="1"/>
    <xf numFmtId="164" fontId="1" fillId="0" borderId="0" xfId="0" applyNumberFormat="1"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0BE2C-E80B-433C-AFA7-07DBC307E746}">
  <dimension ref="A1:G711"/>
  <sheetViews>
    <sheetView tabSelected="1" workbookViewId="0">
      <pane xSplit="4" ySplit="3" topLeftCell="E4" activePane="bottomRight" state="frozen"/>
      <selection pane="topRight" activeCell="E1" sqref="E1"/>
      <selection pane="bottomLeft" activeCell="A4" sqref="A4"/>
      <selection pane="bottomRight" activeCell="F2" sqref="F2:G2"/>
    </sheetView>
  </sheetViews>
  <sheetFormatPr baseColWidth="10" defaultRowHeight="14.4" x14ac:dyDescent="0.3"/>
  <cols>
    <col min="1" max="1" width="10.77734375" customWidth="1"/>
    <col min="2" max="3" width="5.77734375" customWidth="1"/>
    <col min="4" max="4" width="50.77734375" style="20" customWidth="1"/>
    <col min="5" max="6" width="10.77734375" style="27" customWidth="1"/>
    <col min="7" max="7" width="10.77734375" style="34" customWidth="1"/>
  </cols>
  <sheetData>
    <row r="1" spans="1:7" x14ac:dyDescent="0.3">
      <c r="A1" s="1" t="s">
        <v>0</v>
      </c>
      <c r="B1" s="2"/>
      <c r="C1" s="2"/>
      <c r="D1" s="11"/>
      <c r="E1" s="21"/>
      <c r="F1" s="21"/>
      <c r="G1" s="28"/>
    </row>
    <row r="2" spans="1:7" ht="18" x14ac:dyDescent="0.3">
      <c r="A2" s="3" t="s">
        <v>1</v>
      </c>
      <c r="B2" s="4"/>
      <c r="C2" s="4"/>
      <c r="D2" s="12"/>
      <c r="E2" s="22"/>
      <c r="F2" s="35">
        <f>G710</f>
        <v>1094937.5900000001</v>
      </c>
      <c r="G2" s="35"/>
    </row>
    <row r="3" spans="1:7" x14ac:dyDescent="0.3">
      <c r="A3" s="5" t="s">
        <v>2</v>
      </c>
      <c r="B3" s="5" t="s">
        <v>5</v>
      </c>
      <c r="C3" s="5" t="s">
        <v>6</v>
      </c>
      <c r="D3" s="13" t="s">
        <v>3</v>
      </c>
      <c r="E3" s="23" t="s">
        <v>7</v>
      </c>
      <c r="F3" s="23" t="s">
        <v>8</v>
      </c>
      <c r="G3" s="29" t="s">
        <v>4</v>
      </c>
    </row>
    <row r="4" spans="1:7" x14ac:dyDescent="0.3">
      <c r="A4" s="6" t="s">
        <v>9</v>
      </c>
      <c r="B4" s="6" t="s">
        <v>11</v>
      </c>
      <c r="C4" s="6" t="s">
        <v>0</v>
      </c>
      <c r="D4" s="14" t="s">
        <v>10</v>
      </c>
      <c r="E4" s="24">
        <f>E39</f>
        <v>1</v>
      </c>
      <c r="F4" s="24">
        <f>F39</f>
        <v>15411.84</v>
      </c>
      <c r="G4" s="30">
        <f>G39</f>
        <v>15411.84</v>
      </c>
    </row>
    <row r="5" spans="1:7" x14ac:dyDescent="0.3">
      <c r="A5" s="7" t="s">
        <v>12</v>
      </c>
      <c r="B5" s="7" t="s">
        <v>11</v>
      </c>
      <c r="C5" s="7" t="s">
        <v>0</v>
      </c>
      <c r="D5" s="15" t="s">
        <v>13</v>
      </c>
      <c r="E5" s="24">
        <f>E11</f>
        <v>1</v>
      </c>
      <c r="F5" s="24">
        <f>F11</f>
        <v>4657.8599999999997</v>
      </c>
      <c r="G5" s="30">
        <f>G11</f>
        <v>4657.8599999999997</v>
      </c>
    </row>
    <row r="6" spans="1:7" ht="75.599999999999994" x14ac:dyDescent="0.3">
      <c r="A6" s="8"/>
      <c r="B6" s="8"/>
      <c r="C6" s="8"/>
      <c r="D6" s="16" t="s">
        <v>14</v>
      </c>
      <c r="E6" s="25"/>
      <c r="F6" s="25"/>
      <c r="G6" s="31"/>
    </row>
    <row r="7" spans="1:7" x14ac:dyDescent="0.3">
      <c r="A7" s="9" t="s">
        <v>15</v>
      </c>
      <c r="B7" s="9" t="s">
        <v>17</v>
      </c>
      <c r="C7" s="9" t="s">
        <v>18</v>
      </c>
      <c r="D7" s="17" t="s">
        <v>16</v>
      </c>
      <c r="E7" s="25">
        <v>144.5</v>
      </c>
      <c r="F7" s="25">
        <v>9.48</v>
      </c>
      <c r="G7" s="32">
        <f>ROUND(E7*F7,2)</f>
        <v>1369.86</v>
      </c>
    </row>
    <row r="8" spans="1:7" x14ac:dyDescent="0.3">
      <c r="A8" s="9"/>
      <c r="B8" s="9"/>
      <c r="C8" s="9"/>
      <c r="D8" s="17"/>
      <c r="E8" s="25"/>
      <c r="F8" s="25"/>
      <c r="G8" s="32"/>
    </row>
    <row r="9" spans="1:7" x14ac:dyDescent="0.3">
      <c r="A9" s="9" t="s">
        <v>19</v>
      </c>
      <c r="B9" s="9" t="s">
        <v>17</v>
      </c>
      <c r="C9" s="9" t="s">
        <v>18</v>
      </c>
      <c r="D9" s="17" t="s">
        <v>20</v>
      </c>
      <c r="E9" s="25">
        <v>160</v>
      </c>
      <c r="F9" s="25">
        <v>20.55</v>
      </c>
      <c r="G9" s="32">
        <f>ROUND(E9*F9,2)</f>
        <v>3288</v>
      </c>
    </row>
    <row r="10" spans="1:7" ht="64.8" x14ac:dyDescent="0.3">
      <c r="A10" s="8"/>
      <c r="B10" s="8"/>
      <c r="C10" s="8"/>
      <c r="D10" s="16" t="s">
        <v>21</v>
      </c>
      <c r="E10" s="25"/>
      <c r="F10" s="25"/>
      <c r="G10" s="31"/>
    </row>
    <row r="11" spans="1:7" x14ac:dyDescent="0.3">
      <c r="A11" s="8"/>
      <c r="B11" s="8"/>
      <c r="C11" s="8"/>
      <c r="D11" s="18" t="s">
        <v>22</v>
      </c>
      <c r="E11" s="25">
        <v>1</v>
      </c>
      <c r="F11" s="24">
        <f>SUM(G7:G9)</f>
        <v>4657.8599999999997</v>
      </c>
      <c r="G11" s="30">
        <f>ROUND(F11*E11,2)</f>
        <v>4657.8599999999997</v>
      </c>
    </row>
    <row r="12" spans="1:7" ht="1.05" customHeight="1" x14ac:dyDescent="0.3">
      <c r="A12" s="10"/>
      <c r="B12" s="10"/>
      <c r="C12" s="10"/>
      <c r="D12" s="19"/>
      <c r="E12" s="26"/>
      <c r="F12" s="26"/>
      <c r="G12" s="33"/>
    </row>
    <row r="13" spans="1:7" x14ac:dyDescent="0.3">
      <c r="A13" s="7" t="s">
        <v>23</v>
      </c>
      <c r="B13" s="7" t="s">
        <v>11</v>
      </c>
      <c r="C13" s="7" t="s">
        <v>0</v>
      </c>
      <c r="D13" s="15" t="s">
        <v>24</v>
      </c>
      <c r="E13" s="24">
        <f>E16</f>
        <v>1</v>
      </c>
      <c r="F13" s="24">
        <f>F16</f>
        <v>1027.53</v>
      </c>
      <c r="G13" s="30">
        <f>G16</f>
        <v>1027.53</v>
      </c>
    </row>
    <row r="14" spans="1:7" x14ac:dyDescent="0.3">
      <c r="A14" s="9" t="s">
        <v>25</v>
      </c>
      <c r="B14" s="9" t="s">
        <v>17</v>
      </c>
      <c r="C14" s="9" t="s">
        <v>27</v>
      </c>
      <c r="D14" s="17" t="s">
        <v>26</v>
      </c>
      <c r="E14" s="25">
        <v>18.03</v>
      </c>
      <c r="F14" s="25">
        <v>56.99</v>
      </c>
      <c r="G14" s="32">
        <f>ROUND(E14*F14,2)</f>
        <v>1027.53</v>
      </c>
    </row>
    <row r="15" spans="1:7" ht="54" x14ac:dyDescent="0.3">
      <c r="A15" s="8"/>
      <c r="B15" s="8"/>
      <c r="C15" s="8"/>
      <c r="D15" s="16" t="s">
        <v>28</v>
      </c>
      <c r="E15" s="25"/>
      <c r="F15" s="25"/>
      <c r="G15" s="31"/>
    </row>
    <row r="16" spans="1:7" x14ac:dyDescent="0.3">
      <c r="A16" s="8"/>
      <c r="B16" s="8"/>
      <c r="C16" s="8"/>
      <c r="D16" s="18" t="s">
        <v>29</v>
      </c>
      <c r="E16" s="25">
        <v>1</v>
      </c>
      <c r="F16" s="24">
        <f>G14</f>
        <v>1027.53</v>
      </c>
      <c r="G16" s="30">
        <f>ROUND(F16*E16,2)</f>
        <v>1027.53</v>
      </c>
    </row>
    <row r="17" spans="1:7" ht="1.05" customHeight="1" x14ac:dyDescent="0.3">
      <c r="A17" s="10"/>
      <c r="B17" s="10"/>
      <c r="C17" s="10"/>
      <c r="D17" s="19"/>
      <c r="E17" s="26"/>
      <c r="F17" s="26"/>
      <c r="G17" s="33"/>
    </row>
    <row r="18" spans="1:7" x14ac:dyDescent="0.3">
      <c r="A18" s="7" t="s">
        <v>30</v>
      </c>
      <c r="B18" s="7" t="s">
        <v>11</v>
      </c>
      <c r="C18" s="7" t="s">
        <v>0</v>
      </c>
      <c r="D18" s="15" t="s">
        <v>31</v>
      </c>
      <c r="E18" s="24">
        <f>E27</f>
        <v>1</v>
      </c>
      <c r="F18" s="24">
        <f>F27</f>
        <v>8219.4499999999989</v>
      </c>
      <c r="G18" s="30">
        <f>G27</f>
        <v>8219.4500000000007</v>
      </c>
    </row>
    <row r="19" spans="1:7" x14ac:dyDescent="0.3">
      <c r="A19" s="9" t="s">
        <v>32</v>
      </c>
      <c r="B19" s="9" t="s">
        <v>17</v>
      </c>
      <c r="C19" s="9" t="s">
        <v>27</v>
      </c>
      <c r="D19" s="17" t="s">
        <v>33</v>
      </c>
      <c r="E19" s="25">
        <v>130.71</v>
      </c>
      <c r="F19" s="25">
        <v>41.92</v>
      </c>
      <c r="G19" s="32">
        <f>ROUND(E19*F19,2)</f>
        <v>5479.36</v>
      </c>
    </row>
    <row r="20" spans="1:7" ht="64.8" x14ac:dyDescent="0.3">
      <c r="A20" s="8"/>
      <c r="B20" s="8"/>
      <c r="C20" s="8"/>
      <c r="D20" s="16" t="s">
        <v>34</v>
      </c>
      <c r="E20" s="25"/>
      <c r="F20" s="25"/>
      <c r="G20" s="31"/>
    </row>
    <row r="21" spans="1:7" x14ac:dyDescent="0.3">
      <c r="A21" s="9" t="s">
        <v>35</v>
      </c>
      <c r="B21" s="9" t="s">
        <v>17</v>
      </c>
      <c r="C21" s="9" t="s">
        <v>27</v>
      </c>
      <c r="D21" s="17" t="s">
        <v>36</v>
      </c>
      <c r="E21" s="25">
        <v>9.6</v>
      </c>
      <c r="F21" s="25">
        <v>35.68</v>
      </c>
      <c r="G21" s="32">
        <f>ROUND(E21*F21,2)</f>
        <v>342.53</v>
      </c>
    </row>
    <row r="22" spans="1:7" ht="64.8" x14ac:dyDescent="0.3">
      <c r="A22" s="8"/>
      <c r="B22" s="8"/>
      <c r="C22" s="8"/>
      <c r="D22" s="16" t="s">
        <v>37</v>
      </c>
      <c r="E22" s="25"/>
      <c r="F22" s="25"/>
      <c r="G22" s="31"/>
    </row>
    <row r="23" spans="1:7" x14ac:dyDescent="0.3">
      <c r="A23" s="9" t="s">
        <v>38</v>
      </c>
      <c r="B23" s="9" t="s">
        <v>17</v>
      </c>
      <c r="C23" s="9" t="s">
        <v>40</v>
      </c>
      <c r="D23" s="17" t="s">
        <v>39</v>
      </c>
      <c r="E23" s="25">
        <v>50</v>
      </c>
      <c r="F23" s="25">
        <v>41.1</v>
      </c>
      <c r="G23" s="32">
        <f>ROUND(E23*F23,2)</f>
        <v>2055</v>
      </c>
    </row>
    <row r="24" spans="1:7" ht="129.6" x14ac:dyDescent="0.3">
      <c r="A24" s="8"/>
      <c r="B24" s="8"/>
      <c r="C24" s="8"/>
      <c r="D24" s="16" t="s">
        <v>41</v>
      </c>
      <c r="E24" s="25"/>
      <c r="F24" s="25"/>
      <c r="G24" s="31"/>
    </row>
    <row r="25" spans="1:7" x14ac:dyDescent="0.3">
      <c r="A25" s="9" t="s">
        <v>42</v>
      </c>
      <c r="B25" s="9" t="s">
        <v>17</v>
      </c>
      <c r="C25" s="9" t="s">
        <v>27</v>
      </c>
      <c r="D25" s="17" t="s">
        <v>43</v>
      </c>
      <c r="E25" s="25">
        <v>8</v>
      </c>
      <c r="F25" s="25">
        <v>42.82</v>
      </c>
      <c r="G25" s="32">
        <f>ROUND(E25*F25,2)</f>
        <v>342.56</v>
      </c>
    </row>
    <row r="26" spans="1:7" ht="75.599999999999994" x14ac:dyDescent="0.3">
      <c r="A26" s="8"/>
      <c r="B26" s="8"/>
      <c r="C26" s="8"/>
      <c r="D26" s="16" t="s">
        <v>44</v>
      </c>
      <c r="E26" s="25"/>
      <c r="F26" s="25"/>
      <c r="G26" s="31"/>
    </row>
    <row r="27" spans="1:7" x14ac:dyDescent="0.3">
      <c r="A27" s="8"/>
      <c r="B27" s="8"/>
      <c r="C27" s="8"/>
      <c r="D27" s="18" t="s">
        <v>45</v>
      </c>
      <c r="E27" s="25">
        <v>1</v>
      </c>
      <c r="F27" s="24">
        <f>G19+G21+G23+G25</f>
        <v>8219.4499999999989</v>
      </c>
      <c r="G27" s="30">
        <f>ROUND(F27*E27,2)</f>
        <v>8219.4500000000007</v>
      </c>
    </row>
    <row r="28" spans="1:7" ht="1.05" customHeight="1" x14ac:dyDescent="0.3">
      <c r="A28" s="10"/>
      <c r="B28" s="10"/>
      <c r="C28" s="10"/>
      <c r="D28" s="19"/>
      <c r="E28" s="26"/>
      <c r="F28" s="26"/>
      <c r="G28" s="33"/>
    </row>
    <row r="29" spans="1:7" x14ac:dyDescent="0.3">
      <c r="A29" s="7" t="s">
        <v>46</v>
      </c>
      <c r="B29" s="7" t="s">
        <v>11</v>
      </c>
      <c r="C29" s="7" t="s">
        <v>0</v>
      </c>
      <c r="D29" s="15" t="s">
        <v>47</v>
      </c>
      <c r="E29" s="24">
        <f>E32</f>
        <v>1</v>
      </c>
      <c r="F29" s="24">
        <f>F32</f>
        <v>1027.5</v>
      </c>
      <c r="G29" s="30">
        <f>G32</f>
        <v>1027.5</v>
      </c>
    </row>
    <row r="30" spans="1:7" x14ac:dyDescent="0.3">
      <c r="A30" s="9" t="s">
        <v>48</v>
      </c>
      <c r="B30" s="9" t="s">
        <v>17</v>
      </c>
      <c r="C30" s="9" t="s">
        <v>27</v>
      </c>
      <c r="D30" s="17" t="s">
        <v>49</v>
      </c>
      <c r="E30" s="25">
        <v>50</v>
      </c>
      <c r="F30" s="25">
        <v>20.55</v>
      </c>
      <c r="G30" s="32">
        <f>ROUND(E30*F30,2)</f>
        <v>1027.5</v>
      </c>
    </row>
    <row r="31" spans="1:7" ht="21.6" x14ac:dyDescent="0.3">
      <c r="A31" s="8"/>
      <c r="B31" s="8"/>
      <c r="C31" s="8"/>
      <c r="D31" s="16" t="s">
        <v>50</v>
      </c>
      <c r="E31" s="25"/>
      <c r="F31" s="25"/>
      <c r="G31" s="31"/>
    </row>
    <row r="32" spans="1:7" x14ac:dyDescent="0.3">
      <c r="A32" s="8"/>
      <c r="B32" s="8"/>
      <c r="C32" s="8"/>
      <c r="D32" s="18" t="s">
        <v>51</v>
      </c>
      <c r="E32" s="25">
        <v>1</v>
      </c>
      <c r="F32" s="24">
        <f>G30</f>
        <v>1027.5</v>
      </c>
      <c r="G32" s="30">
        <f>ROUND(F32*E32,2)</f>
        <v>1027.5</v>
      </c>
    </row>
    <row r="33" spans="1:7" ht="1.05" customHeight="1" x14ac:dyDescent="0.3">
      <c r="A33" s="10"/>
      <c r="B33" s="10"/>
      <c r="C33" s="10"/>
      <c r="D33" s="19"/>
      <c r="E33" s="26"/>
      <c r="F33" s="26"/>
      <c r="G33" s="33"/>
    </row>
    <row r="34" spans="1:7" x14ac:dyDescent="0.3">
      <c r="A34" s="7" t="s">
        <v>52</v>
      </c>
      <c r="B34" s="7" t="s">
        <v>11</v>
      </c>
      <c r="C34" s="7" t="s">
        <v>0</v>
      </c>
      <c r="D34" s="15" t="s">
        <v>53</v>
      </c>
      <c r="E34" s="24">
        <f>E37</f>
        <v>1</v>
      </c>
      <c r="F34" s="24">
        <f>F37</f>
        <v>479.5</v>
      </c>
      <c r="G34" s="30">
        <f>G37</f>
        <v>479.5</v>
      </c>
    </row>
    <row r="35" spans="1:7" x14ac:dyDescent="0.3">
      <c r="A35" s="9" t="s">
        <v>54</v>
      </c>
      <c r="B35" s="9" t="s">
        <v>17</v>
      </c>
      <c r="C35" s="9" t="s">
        <v>56</v>
      </c>
      <c r="D35" s="17" t="s">
        <v>55</v>
      </c>
      <c r="E35" s="25">
        <v>1</v>
      </c>
      <c r="F35" s="25">
        <v>479.5</v>
      </c>
      <c r="G35" s="32">
        <f>ROUND(E35*F35,2)</f>
        <v>479.5</v>
      </c>
    </row>
    <row r="36" spans="1:7" ht="43.2" x14ac:dyDescent="0.3">
      <c r="A36" s="8"/>
      <c r="B36" s="8"/>
      <c r="C36" s="8"/>
      <c r="D36" s="16" t="s">
        <v>57</v>
      </c>
      <c r="E36" s="25"/>
      <c r="F36" s="25"/>
      <c r="G36" s="31"/>
    </row>
    <row r="37" spans="1:7" x14ac:dyDescent="0.3">
      <c r="A37" s="8"/>
      <c r="B37" s="8"/>
      <c r="C37" s="8"/>
      <c r="D37" s="18" t="s">
        <v>58</v>
      </c>
      <c r="E37" s="25">
        <v>1</v>
      </c>
      <c r="F37" s="24">
        <f>G35</f>
        <v>479.5</v>
      </c>
      <c r="G37" s="30">
        <f>ROUND(F37*E37,2)</f>
        <v>479.5</v>
      </c>
    </row>
    <row r="38" spans="1:7" ht="1.05" customHeight="1" x14ac:dyDescent="0.3">
      <c r="A38" s="10"/>
      <c r="B38" s="10"/>
      <c r="C38" s="10"/>
      <c r="D38" s="19"/>
      <c r="E38" s="26"/>
      <c r="F38" s="26"/>
      <c r="G38" s="33"/>
    </row>
    <row r="39" spans="1:7" x14ac:dyDescent="0.3">
      <c r="A39" s="8"/>
      <c r="B39" s="8"/>
      <c r="C39" s="8"/>
      <c r="D39" s="18" t="s">
        <v>59</v>
      </c>
      <c r="E39" s="25">
        <v>1</v>
      </c>
      <c r="F39" s="24">
        <f>G11+G16+G27+G32+G37</f>
        <v>15411.84</v>
      </c>
      <c r="G39" s="30">
        <f>ROUND(F39*E39,2)</f>
        <v>15411.84</v>
      </c>
    </row>
    <row r="40" spans="1:7" ht="1.05" customHeight="1" x14ac:dyDescent="0.3">
      <c r="A40" s="10"/>
      <c r="B40" s="10"/>
      <c r="C40" s="10"/>
      <c r="D40" s="19"/>
      <c r="E40" s="26"/>
      <c r="F40" s="26"/>
      <c r="G40" s="33"/>
    </row>
    <row r="41" spans="1:7" x14ac:dyDescent="0.3">
      <c r="A41" s="6" t="s">
        <v>60</v>
      </c>
      <c r="B41" s="6" t="s">
        <v>11</v>
      </c>
      <c r="C41" s="6" t="s">
        <v>0</v>
      </c>
      <c r="D41" s="14" t="s">
        <v>61</v>
      </c>
      <c r="E41" s="24">
        <f>E54</f>
        <v>1</v>
      </c>
      <c r="F41" s="24">
        <f>F54</f>
        <v>23246.109999999997</v>
      </c>
      <c r="G41" s="30">
        <f>G54</f>
        <v>23246.11</v>
      </c>
    </row>
    <row r="42" spans="1:7" x14ac:dyDescent="0.3">
      <c r="A42" s="8"/>
      <c r="B42" s="8"/>
      <c r="C42" s="8"/>
      <c r="D42" s="16"/>
      <c r="E42" s="25"/>
      <c r="F42" s="25"/>
      <c r="G42" s="31"/>
    </row>
    <row r="43" spans="1:7" x14ac:dyDescent="0.3">
      <c r="A43" s="9" t="s">
        <v>62</v>
      </c>
      <c r="B43" s="9" t="s">
        <v>17</v>
      </c>
      <c r="C43" s="9" t="s">
        <v>0</v>
      </c>
      <c r="D43" s="17" t="s">
        <v>63</v>
      </c>
      <c r="E43" s="25">
        <v>0</v>
      </c>
      <c r="F43" s="25">
        <v>0</v>
      </c>
      <c r="G43" s="32">
        <f>ROUND(E43*F43,2)</f>
        <v>0</v>
      </c>
    </row>
    <row r="44" spans="1:7" x14ac:dyDescent="0.3">
      <c r="A44" s="9" t="s">
        <v>64</v>
      </c>
      <c r="B44" s="9" t="s">
        <v>17</v>
      </c>
      <c r="C44" s="9" t="s">
        <v>66</v>
      </c>
      <c r="D44" s="17" t="s">
        <v>65</v>
      </c>
      <c r="E44" s="25">
        <v>62.8</v>
      </c>
      <c r="F44" s="25">
        <v>3.8</v>
      </c>
      <c r="G44" s="32">
        <f>ROUND(E44*F44,2)</f>
        <v>238.64</v>
      </c>
    </row>
    <row r="45" spans="1:7" ht="75.599999999999994" x14ac:dyDescent="0.3">
      <c r="A45" s="8"/>
      <c r="B45" s="8"/>
      <c r="C45" s="8"/>
      <c r="D45" s="16" t="s">
        <v>67</v>
      </c>
      <c r="E45" s="25"/>
      <c r="F45" s="25"/>
      <c r="G45" s="31"/>
    </row>
    <row r="46" spans="1:7" x14ac:dyDescent="0.3">
      <c r="A46" s="9" t="s">
        <v>68</v>
      </c>
      <c r="B46" s="9" t="s">
        <v>17</v>
      </c>
      <c r="C46" s="9" t="s">
        <v>70</v>
      </c>
      <c r="D46" s="17" t="s">
        <v>69</v>
      </c>
      <c r="E46" s="25">
        <v>8</v>
      </c>
      <c r="F46" s="25">
        <v>7.77</v>
      </c>
      <c r="G46" s="32">
        <f>ROUND(E46*F46,2)</f>
        <v>62.16</v>
      </c>
    </row>
    <row r="47" spans="1:7" ht="43.2" x14ac:dyDescent="0.3">
      <c r="A47" s="8"/>
      <c r="B47" s="8"/>
      <c r="C47" s="8"/>
      <c r="D47" s="16" t="s">
        <v>71</v>
      </c>
      <c r="E47" s="25"/>
      <c r="F47" s="25"/>
      <c r="G47" s="31"/>
    </row>
    <row r="48" spans="1:7" x14ac:dyDescent="0.3">
      <c r="A48" s="9" t="s">
        <v>72</v>
      </c>
      <c r="B48" s="9" t="s">
        <v>17</v>
      </c>
      <c r="C48" s="9" t="s">
        <v>27</v>
      </c>
      <c r="D48" s="17" t="s">
        <v>73</v>
      </c>
      <c r="E48" s="25">
        <v>20</v>
      </c>
      <c r="F48" s="25">
        <v>68.72</v>
      </c>
      <c r="G48" s="32">
        <f>ROUND(E48*F48,2)</f>
        <v>1374.4</v>
      </c>
    </row>
    <row r="49" spans="1:7" ht="75.599999999999994" x14ac:dyDescent="0.3">
      <c r="A49" s="8"/>
      <c r="B49" s="8"/>
      <c r="C49" s="8"/>
      <c r="D49" s="16" t="s">
        <v>74</v>
      </c>
      <c r="E49" s="25"/>
      <c r="F49" s="25"/>
      <c r="G49" s="31"/>
    </row>
    <row r="50" spans="1:7" x14ac:dyDescent="0.3">
      <c r="A50" s="9" t="s">
        <v>75</v>
      </c>
      <c r="B50" s="9" t="s">
        <v>17</v>
      </c>
      <c r="C50" s="9" t="s">
        <v>27</v>
      </c>
      <c r="D50" s="17" t="s">
        <v>76</v>
      </c>
      <c r="E50" s="25">
        <v>14</v>
      </c>
      <c r="F50" s="25">
        <v>127.16</v>
      </c>
      <c r="G50" s="32">
        <f>ROUND(E50*F50,2)</f>
        <v>1780.24</v>
      </c>
    </row>
    <row r="51" spans="1:7" ht="75.599999999999994" x14ac:dyDescent="0.3">
      <c r="A51" s="8"/>
      <c r="B51" s="8"/>
      <c r="C51" s="8"/>
      <c r="D51" s="16" t="s">
        <v>77</v>
      </c>
      <c r="E51" s="25"/>
      <c r="F51" s="25"/>
      <c r="G51" s="31"/>
    </row>
    <row r="52" spans="1:7" x14ac:dyDescent="0.3">
      <c r="A52" s="9" t="s">
        <v>78</v>
      </c>
      <c r="B52" s="9" t="s">
        <v>17</v>
      </c>
      <c r="C52" s="9" t="s">
        <v>66</v>
      </c>
      <c r="D52" s="17" t="s">
        <v>79</v>
      </c>
      <c r="E52" s="25">
        <v>6015.4</v>
      </c>
      <c r="F52" s="25">
        <v>3.29</v>
      </c>
      <c r="G52" s="32">
        <f>ROUND(E52*F52,2)</f>
        <v>19790.669999999998</v>
      </c>
    </row>
    <row r="53" spans="1:7" x14ac:dyDescent="0.3">
      <c r="A53" s="8"/>
      <c r="B53" s="8"/>
      <c r="C53" s="8"/>
      <c r="D53" s="16"/>
      <c r="E53" s="25"/>
      <c r="F53" s="25"/>
      <c r="G53" s="31"/>
    </row>
    <row r="54" spans="1:7" x14ac:dyDescent="0.3">
      <c r="A54" s="8"/>
      <c r="B54" s="8"/>
      <c r="C54" s="8"/>
      <c r="D54" s="18" t="s">
        <v>80</v>
      </c>
      <c r="E54" s="25">
        <v>1</v>
      </c>
      <c r="F54" s="24">
        <f>G44+G46+G48+G50+G52</f>
        <v>23246.109999999997</v>
      </c>
      <c r="G54" s="30">
        <f>ROUND(F54*E54,2)</f>
        <v>23246.11</v>
      </c>
    </row>
    <row r="55" spans="1:7" ht="1.05" customHeight="1" x14ac:dyDescent="0.3">
      <c r="A55" s="10"/>
      <c r="B55" s="10"/>
      <c r="C55" s="10"/>
      <c r="D55" s="19"/>
      <c r="E55" s="26"/>
      <c r="F55" s="26"/>
      <c r="G55" s="33"/>
    </row>
    <row r="56" spans="1:7" x14ac:dyDescent="0.3">
      <c r="A56" s="6" t="s">
        <v>81</v>
      </c>
      <c r="B56" s="6" t="s">
        <v>11</v>
      </c>
      <c r="C56" s="6" t="s">
        <v>0</v>
      </c>
      <c r="D56" s="14" t="s">
        <v>82</v>
      </c>
      <c r="E56" s="24">
        <f>E128</f>
        <v>1</v>
      </c>
      <c r="F56" s="24">
        <f>F128</f>
        <v>125517.92000000001</v>
      </c>
      <c r="G56" s="30">
        <f>G128</f>
        <v>125517.92</v>
      </c>
    </row>
    <row r="57" spans="1:7" x14ac:dyDescent="0.3">
      <c r="A57" s="7" t="s">
        <v>83</v>
      </c>
      <c r="B57" s="7" t="s">
        <v>11</v>
      </c>
      <c r="C57" s="7" t="s">
        <v>0</v>
      </c>
      <c r="D57" s="15" t="s">
        <v>84</v>
      </c>
      <c r="E57" s="24">
        <f>E60</f>
        <v>1</v>
      </c>
      <c r="F57" s="24">
        <f>F60</f>
        <v>8653.26</v>
      </c>
      <c r="G57" s="30">
        <f>G60</f>
        <v>8653.26</v>
      </c>
    </row>
    <row r="58" spans="1:7" x14ac:dyDescent="0.3">
      <c r="A58" s="9" t="s">
        <v>85</v>
      </c>
      <c r="B58" s="9" t="s">
        <v>17</v>
      </c>
      <c r="C58" s="9" t="s">
        <v>27</v>
      </c>
      <c r="D58" s="17" t="s">
        <v>86</v>
      </c>
      <c r="E58" s="25">
        <v>154</v>
      </c>
      <c r="F58" s="25">
        <v>56.19</v>
      </c>
      <c r="G58" s="32">
        <f>ROUND(E58*F58,2)</f>
        <v>8653.26</v>
      </c>
    </row>
    <row r="59" spans="1:7" ht="129.6" x14ac:dyDescent="0.3">
      <c r="A59" s="8"/>
      <c r="B59" s="8"/>
      <c r="C59" s="8"/>
      <c r="D59" s="16" t="s">
        <v>87</v>
      </c>
      <c r="E59" s="25"/>
      <c r="F59" s="25"/>
      <c r="G59" s="31"/>
    </row>
    <row r="60" spans="1:7" x14ac:dyDescent="0.3">
      <c r="A60" s="8"/>
      <c r="B60" s="8"/>
      <c r="C60" s="8"/>
      <c r="D60" s="18" t="s">
        <v>88</v>
      </c>
      <c r="E60" s="25">
        <v>1</v>
      </c>
      <c r="F60" s="24">
        <f>G58</f>
        <v>8653.26</v>
      </c>
      <c r="G60" s="30">
        <f>ROUND(F60*E60,2)</f>
        <v>8653.26</v>
      </c>
    </row>
    <row r="61" spans="1:7" ht="1.05" customHeight="1" x14ac:dyDescent="0.3">
      <c r="A61" s="10"/>
      <c r="B61" s="10"/>
      <c r="C61" s="10"/>
      <c r="D61" s="19"/>
      <c r="E61" s="26"/>
      <c r="F61" s="26"/>
      <c r="G61" s="33"/>
    </row>
    <row r="62" spans="1:7" x14ac:dyDescent="0.3">
      <c r="A62" s="7" t="s">
        <v>89</v>
      </c>
      <c r="B62" s="7" t="s">
        <v>11</v>
      </c>
      <c r="C62" s="7" t="s">
        <v>0</v>
      </c>
      <c r="D62" s="15" t="s">
        <v>90</v>
      </c>
      <c r="E62" s="24">
        <f>E78</f>
        <v>1</v>
      </c>
      <c r="F62" s="24">
        <f>F78</f>
        <v>51626.31</v>
      </c>
      <c r="G62" s="30">
        <f>G78</f>
        <v>51626.31</v>
      </c>
    </row>
    <row r="63" spans="1:7" ht="151.19999999999999" x14ac:dyDescent="0.3">
      <c r="A63" s="8"/>
      <c r="B63" s="8"/>
      <c r="C63" s="8"/>
      <c r="D63" s="16" t="s">
        <v>91</v>
      </c>
      <c r="E63" s="25"/>
      <c r="F63" s="25"/>
      <c r="G63" s="31"/>
    </row>
    <row r="64" spans="1:7" x14ac:dyDescent="0.3">
      <c r="A64" s="9" t="s">
        <v>92</v>
      </c>
      <c r="B64" s="9" t="s">
        <v>17</v>
      </c>
      <c r="C64" s="9" t="s">
        <v>27</v>
      </c>
      <c r="D64" s="17" t="s">
        <v>93</v>
      </c>
      <c r="E64" s="25">
        <v>90.42</v>
      </c>
      <c r="F64" s="25">
        <v>47.77</v>
      </c>
      <c r="G64" s="32">
        <f>ROUND(E64*F64,2)</f>
        <v>4319.3599999999997</v>
      </c>
    </row>
    <row r="65" spans="1:7" ht="129.6" x14ac:dyDescent="0.3">
      <c r="A65" s="8"/>
      <c r="B65" s="8"/>
      <c r="C65" s="8"/>
      <c r="D65" s="16" t="s">
        <v>94</v>
      </c>
      <c r="E65" s="25"/>
      <c r="F65" s="25"/>
      <c r="G65" s="31"/>
    </row>
    <row r="66" spans="1:7" x14ac:dyDescent="0.3">
      <c r="A66" s="9" t="s">
        <v>95</v>
      </c>
      <c r="B66" s="9" t="s">
        <v>17</v>
      </c>
      <c r="C66" s="9" t="s">
        <v>27</v>
      </c>
      <c r="D66" s="17" t="s">
        <v>96</v>
      </c>
      <c r="E66" s="25">
        <v>348.38</v>
      </c>
      <c r="F66" s="25">
        <v>56.16</v>
      </c>
      <c r="G66" s="32">
        <f>ROUND(E66*F66,2)</f>
        <v>19565.02</v>
      </c>
    </row>
    <row r="67" spans="1:7" ht="140.4" x14ac:dyDescent="0.3">
      <c r="A67" s="8"/>
      <c r="B67" s="8"/>
      <c r="C67" s="8"/>
      <c r="D67" s="16" t="s">
        <v>97</v>
      </c>
      <c r="E67" s="25"/>
      <c r="F67" s="25"/>
      <c r="G67" s="31"/>
    </row>
    <row r="68" spans="1:7" x14ac:dyDescent="0.3">
      <c r="A68" s="9" t="s">
        <v>98</v>
      </c>
      <c r="B68" s="9" t="s">
        <v>17</v>
      </c>
      <c r="C68" s="9" t="s">
        <v>27</v>
      </c>
      <c r="D68" s="17" t="s">
        <v>99</v>
      </c>
      <c r="E68" s="25">
        <v>252.18</v>
      </c>
      <c r="F68" s="25">
        <v>30.11</v>
      </c>
      <c r="G68" s="32">
        <f>ROUND(E68*F68,2)</f>
        <v>7593.14</v>
      </c>
    </row>
    <row r="69" spans="1:7" ht="86.4" x14ac:dyDescent="0.3">
      <c r="A69" s="8"/>
      <c r="B69" s="8"/>
      <c r="C69" s="8"/>
      <c r="D69" s="16" t="s">
        <v>100</v>
      </c>
      <c r="E69" s="25"/>
      <c r="F69" s="25"/>
      <c r="G69" s="31"/>
    </row>
    <row r="70" spans="1:7" x14ac:dyDescent="0.3">
      <c r="A70" s="9" t="s">
        <v>101</v>
      </c>
      <c r="B70" s="9" t="s">
        <v>17</v>
      </c>
      <c r="C70" s="9" t="s">
        <v>27</v>
      </c>
      <c r="D70" s="17" t="s">
        <v>102</v>
      </c>
      <c r="E70" s="25">
        <v>19.8</v>
      </c>
      <c r="F70" s="25">
        <v>58.91</v>
      </c>
      <c r="G70" s="32">
        <f>ROUND(E70*F70,2)</f>
        <v>1166.42</v>
      </c>
    </row>
    <row r="71" spans="1:7" ht="21.6" x14ac:dyDescent="0.3">
      <c r="A71" s="8"/>
      <c r="B71" s="8"/>
      <c r="C71" s="8"/>
      <c r="D71" s="16" t="s">
        <v>103</v>
      </c>
      <c r="E71" s="25"/>
      <c r="F71" s="25"/>
      <c r="G71" s="31"/>
    </row>
    <row r="72" spans="1:7" x14ac:dyDescent="0.3">
      <c r="A72" s="9" t="s">
        <v>104</v>
      </c>
      <c r="B72" s="9" t="s">
        <v>17</v>
      </c>
      <c r="C72" s="9" t="s">
        <v>27</v>
      </c>
      <c r="D72" s="17" t="s">
        <v>105</v>
      </c>
      <c r="E72" s="25">
        <v>50.06</v>
      </c>
      <c r="F72" s="25">
        <v>105.77</v>
      </c>
      <c r="G72" s="32">
        <f>ROUND(E72*F72,2)</f>
        <v>5294.85</v>
      </c>
    </row>
    <row r="73" spans="1:7" ht="129.6" x14ac:dyDescent="0.3">
      <c r="A73" s="8"/>
      <c r="B73" s="8"/>
      <c r="C73" s="8"/>
      <c r="D73" s="16" t="s">
        <v>106</v>
      </c>
      <c r="E73" s="25"/>
      <c r="F73" s="25"/>
      <c r="G73" s="31"/>
    </row>
    <row r="74" spans="1:7" x14ac:dyDescent="0.3">
      <c r="A74" s="9" t="s">
        <v>107</v>
      </c>
      <c r="B74" s="9" t="s">
        <v>17</v>
      </c>
      <c r="C74" s="9" t="s">
        <v>27</v>
      </c>
      <c r="D74" s="17" t="s">
        <v>108</v>
      </c>
      <c r="E74" s="25">
        <v>69.3</v>
      </c>
      <c r="F74" s="25">
        <v>96.72</v>
      </c>
      <c r="G74" s="32">
        <f>ROUND(E74*F74,2)</f>
        <v>6702.7</v>
      </c>
    </row>
    <row r="75" spans="1:7" ht="162" x14ac:dyDescent="0.3">
      <c r="A75" s="8"/>
      <c r="B75" s="8"/>
      <c r="C75" s="8"/>
      <c r="D75" s="16" t="s">
        <v>109</v>
      </c>
      <c r="E75" s="25"/>
      <c r="F75" s="25"/>
      <c r="G75" s="31"/>
    </row>
    <row r="76" spans="1:7" x14ac:dyDescent="0.3">
      <c r="A76" s="9" t="s">
        <v>110</v>
      </c>
      <c r="B76" s="9" t="s">
        <v>17</v>
      </c>
      <c r="C76" s="9" t="s">
        <v>27</v>
      </c>
      <c r="D76" s="17" t="s">
        <v>111</v>
      </c>
      <c r="E76" s="25">
        <v>130.9</v>
      </c>
      <c r="F76" s="25">
        <v>53.36</v>
      </c>
      <c r="G76" s="32">
        <f>ROUND(E76*F76,2)</f>
        <v>6984.82</v>
      </c>
    </row>
    <row r="77" spans="1:7" ht="172.8" x14ac:dyDescent="0.3">
      <c r="A77" s="8"/>
      <c r="B77" s="8"/>
      <c r="C77" s="8"/>
      <c r="D77" s="16" t="s">
        <v>112</v>
      </c>
      <c r="E77" s="25"/>
      <c r="F77" s="25"/>
      <c r="G77" s="31"/>
    </row>
    <row r="78" spans="1:7" x14ac:dyDescent="0.3">
      <c r="A78" s="8"/>
      <c r="B78" s="8"/>
      <c r="C78" s="8"/>
      <c r="D78" s="18" t="s">
        <v>113</v>
      </c>
      <c r="E78" s="25">
        <v>1</v>
      </c>
      <c r="F78" s="24">
        <f>G64+G66+G68+G70+G72+G74+G76</f>
        <v>51626.31</v>
      </c>
      <c r="G78" s="30">
        <f>ROUND(F78*E78,2)</f>
        <v>51626.31</v>
      </c>
    </row>
    <row r="79" spans="1:7" ht="1.05" customHeight="1" x14ac:dyDescent="0.3">
      <c r="A79" s="10"/>
      <c r="B79" s="10"/>
      <c r="C79" s="10"/>
      <c r="D79" s="19"/>
      <c r="E79" s="26"/>
      <c r="F79" s="26"/>
      <c r="G79" s="33"/>
    </row>
    <row r="80" spans="1:7" x14ac:dyDescent="0.3">
      <c r="A80" s="7" t="s">
        <v>114</v>
      </c>
      <c r="B80" s="7" t="s">
        <v>11</v>
      </c>
      <c r="C80" s="7" t="s">
        <v>0</v>
      </c>
      <c r="D80" s="15" t="s">
        <v>115</v>
      </c>
      <c r="E80" s="24">
        <f>E85</f>
        <v>1</v>
      </c>
      <c r="F80" s="24">
        <f>F85</f>
        <v>2921.3399999999997</v>
      </c>
      <c r="G80" s="30">
        <f>G85</f>
        <v>2921.34</v>
      </c>
    </row>
    <row r="81" spans="1:7" x14ac:dyDescent="0.3">
      <c r="A81" s="9" t="s">
        <v>116</v>
      </c>
      <c r="B81" s="9" t="s">
        <v>17</v>
      </c>
      <c r="C81" s="9" t="s">
        <v>27</v>
      </c>
      <c r="D81" s="17" t="s">
        <v>117</v>
      </c>
      <c r="E81" s="25">
        <v>6</v>
      </c>
      <c r="F81" s="25">
        <v>49.19</v>
      </c>
      <c r="G81" s="32">
        <f>ROUND(E81*F81,2)</f>
        <v>295.14</v>
      </c>
    </row>
    <row r="82" spans="1:7" ht="140.4" x14ac:dyDescent="0.3">
      <c r="A82" s="8"/>
      <c r="B82" s="8"/>
      <c r="C82" s="8"/>
      <c r="D82" s="16" t="s">
        <v>118</v>
      </c>
      <c r="E82" s="25"/>
      <c r="F82" s="25"/>
      <c r="G82" s="31"/>
    </row>
    <row r="83" spans="1:7" x14ac:dyDescent="0.3">
      <c r="A83" s="9" t="s">
        <v>119</v>
      </c>
      <c r="B83" s="9" t="s">
        <v>17</v>
      </c>
      <c r="C83" s="9" t="s">
        <v>27</v>
      </c>
      <c r="D83" s="17" t="s">
        <v>120</v>
      </c>
      <c r="E83" s="25">
        <v>30</v>
      </c>
      <c r="F83" s="25">
        <v>87.54</v>
      </c>
      <c r="G83" s="32">
        <f>ROUND(E83*F83,2)</f>
        <v>2626.2</v>
      </c>
    </row>
    <row r="84" spans="1:7" ht="162" x14ac:dyDescent="0.3">
      <c r="A84" s="8"/>
      <c r="B84" s="8"/>
      <c r="C84" s="8"/>
      <c r="D84" s="16" t="s">
        <v>121</v>
      </c>
      <c r="E84" s="25"/>
      <c r="F84" s="25"/>
      <c r="G84" s="31"/>
    </row>
    <row r="85" spans="1:7" x14ac:dyDescent="0.3">
      <c r="A85" s="8"/>
      <c r="B85" s="8"/>
      <c r="C85" s="8"/>
      <c r="D85" s="18" t="s">
        <v>122</v>
      </c>
      <c r="E85" s="25">
        <v>1</v>
      </c>
      <c r="F85" s="24">
        <f>G81+G83</f>
        <v>2921.3399999999997</v>
      </c>
      <c r="G85" s="30">
        <f>ROUND(F85*E85,2)</f>
        <v>2921.34</v>
      </c>
    </row>
    <row r="86" spans="1:7" ht="1.05" customHeight="1" x14ac:dyDescent="0.3">
      <c r="A86" s="10"/>
      <c r="B86" s="10"/>
      <c r="C86" s="10"/>
      <c r="D86" s="19"/>
      <c r="E86" s="26"/>
      <c r="F86" s="26"/>
      <c r="G86" s="33"/>
    </row>
    <row r="87" spans="1:7" x14ac:dyDescent="0.3">
      <c r="A87" s="7" t="s">
        <v>123</v>
      </c>
      <c r="B87" s="7" t="s">
        <v>11</v>
      </c>
      <c r="C87" s="7" t="s">
        <v>0</v>
      </c>
      <c r="D87" s="15" t="s">
        <v>124</v>
      </c>
      <c r="E87" s="24">
        <f>E126</f>
        <v>1</v>
      </c>
      <c r="F87" s="24">
        <f>F126</f>
        <v>62317.01</v>
      </c>
      <c r="G87" s="30">
        <f>G126</f>
        <v>62317.01</v>
      </c>
    </row>
    <row r="88" spans="1:7" x14ac:dyDescent="0.3">
      <c r="A88" s="9" t="s">
        <v>125</v>
      </c>
      <c r="B88" s="9" t="s">
        <v>17</v>
      </c>
      <c r="C88" s="9" t="s">
        <v>27</v>
      </c>
      <c r="D88" s="17" t="s">
        <v>126</v>
      </c>
      <c r="E88" s="25">
        <v>27.45</v>
      </c>
      <c r="F88" s="25">
        <v>37.43</v>
      </c>
      <c r="G88" s="32">
        <f>ROUND(E88*F88,2)</f>
        <v>1027.45</v>
      </c>
    </row>
    <row r="89" spans="1:7" x14ac:dyDescent="0.3">
      <c r="A89" s="9" t="s">
        <v>127</v>
      </c>
      <c r="B89" s="9" t="s">
        <v>17</v>
      </c>
      <c r="C89" s="9" t="s">
        <v>27</v>
      </c>
      <c r="D89" s="17" t="s">
        <v>128</v>
      </c>
      <c r="E89" s="25">
        <v>22.92</v>
      </c>
      <c r="F89" s="25">
        <v>44.79</v>
      </c>
      <c r="G89" s="32">
        <f>ROUND(E89*F89,2)</f>
        <v>1026.5899999999999</v>
      </c>
    </row>
    <row r="90" spans="1:7" x14ac:dyDescent="0.3">
      <c r="A90" s="9" t="s">
        <v>129</v>
      </c>
      <c r="B90" s="9" t="s">
        <v>17</v>
      </c>
      <c r="C90" s="9" t="s">
        <v>40</v>
      </c>
      <c r="D90" s="17" t="s">
        <v>130</v>
      </c>
      <c r="E90" s="25">
        <v>1.25</v>
      </c>
      <c r="F90" s="25">
        <v>205.5</v>
      </c>
      <c r="G90" s="32">
        <f>ROUND(E90*F90,2)</f>
        <v>256.88</v>
      </c>
    </row>
    <row r="91" spans="1:7" ht="86.4" x14ac:dyDescent="0.3">
      <c r="A91" s="8"/>
      <c r="B91" s="8"/>
      <c r="C91" s="8"/>
      <c r="D91" s="16" t="s">
        <v>131</v>
      </c>
      <c r="E91" s="25"/>
      <c r="F91" s="25"/>
      <c r="G91" s="31"/>
    </row>
    <row r="92" spans="1:7" x14ac:dyDescent="0.3">
      <c r="A92" s="9" t="s">
        <v>132</v>
      </c>
      <c r="B92" s="9" t="s">
        <v>17</v>
      </c>
      <c r="C92" s="9" t="s">
        <v>40</v>
      </c>
      <c r="D92" s="17" t="s">
        <v>133</v>
      </c>
      <c r="E92" s="25">
        <v>8</v>
      </c>
      <c r="F92" s="25">
        <v>85.62</v>
      </c>
      <c r="G92" s="32">
        <f>ROUND(E92*F92,2)</f>
        <v>684.96</v>
      </c>
    </row>
    <row r="93" spans="1:7" ht="43.2" x14ac:dyDescent="0.3">
      <c r="A93" s="8"/>
      <c r="B93" s="8"/>
      <c r="C93" s="8"/>
      <c r="D93" s="16" t="s">
        <v>134</v>
      </c>
      <c r="E93" s="25"/>
      <c r="F93" s="25"/>
      <c r="G93" s="31"/>
    </row>
    <row r="94" spans="1:7" x14ac:dyDescent="0.3">
      <c r="A94" s="9" t="s">
        <v>135</v>
      </c>
      <c r="B94" s="9" t="s">
        <v>17</v>
      </c>
      <c r="C94" s="9" t="s">
        <v>27</v>
      </c>
      <c r="D94" s="17" t="s">
        <v>136</v>
      </c>
      <c r="E94" s="25">
        <v>102</v>
      </c>
      <c r="F94" s="25">
        <v>94.24</v>
      </c>
      <c r="G94" s="32">
        <f>ROUND(E94*F94,2)</f>
        <v>9612.48</v>
      </c>
    </row>
    <row r="95" spans="1:7" ht="140.4" x14ac:dyDescent="0.3">
      <c r="A95" s="8"/>
      <c r="B95" s="8"/>
      <c r="C95" s="8"/>
      <c r="D95" s="16" t="s">
        <v>137</v>
      </c>
      <c r="E95" s="25"/>
      <c r="F95" s="25"/>
      <c r="G95" s="31"/>
    </row>
    <row r="96" spans="1:7" x14ac:dyDescent="0.3">
      <c r="A96" s="9" t="s">
        <v>138</v>
      </c>
      <c r="B96" s="9" t="s">
        <v>17</v>
      </c>
      <c r="C96" s="9" t="s">
        <v>40</v>
      </c>
      <c r="D96" s="17" t="s">
        <v>139</v>
      </c>
      <c r="E96" s="25">
        <v>9</v>
      </c>
      <c r="F96" s="25">
        <v>68.5</v>
      </c>
      <c r="G96" s="32">
        <f>ROUND(E96*F96,2)</f>
        <v>616.5</v>
      </c>
    </row>
    <row r="97" spans="1:7" ht="43.2" x14ac:dyDescent="0.3">
      <c r="A97" s="8"/>
      <c r="B97" s="8"/>
      <c r="C97" s="8"/>
      <c r="D97" s="16" t="s">
        <v>140</v>
      </c>
      <c r="E97" s="25"/>
      <c r="F97" s="25"/>
      <c r="G97" s="31"/>
    </row>
    <row r="98" spans="1:7" x14ac:dyDescent="0.3">
      <c r="A98" s="9" t="s">
        <v>141</v>
      </c>
      <c r="B98" s="9" t="s">
        <v>17</v>
      </c>
      <c r="C98" s="9" t="s">
        <v>70</v>
      </c>
      <c r="D98" s="17" t="s">
        <v>142</v>
      </c>
      <c r="E98" s="25">
        <v>1</v>
      </c>
      <c r="F98" s="25">
        <v>205.5</v>
      </c>
      <c r="G98" s="32">
        <f>ROUND(E98*F98,2)</f>
        <v>205.5</v>
      </c>
    </row>
    <row r="99" spans="1:7" ht="21.6" x14ac:dyDescent="0.3">
      <c r="A99" s="8"/>
      <c r="B99" s="8"/>
      <c r="C99" s="8"/>
      <c r="D99" s="16" t="s">
        <v>143</v>
      </c>
      <c r="E99" s="25"/>
      <c r="F99" s="25"/>
      <c r="G99" s="31"/>
    </row>
    <row r="100" spans="1:7" x14ac:dyDescent="0.3">
      <c r="A100" s="9" t="s">
        <v>144</v>
      </c>
      <c r="B100" s="9" t="s">
        <v>17</v>
      </c>
      <c r="C100" s="9" t="s">
        <v>70</v>
      </c>
      <c r="D100" s="17" t="s">
        <v>145</v>
      </c>
      <c r="E100" s="25">
        <v>1</v>
      </c>
      <c r="F100" s="25">
        <v>274</v>
      </c>
      <c r="G100" s="32">
        <f>ROUND(E100*F100,2)</f>
        <v>274</v>
      </c>
    </row>
    <row r="101" spans="1:7" ht="54" x14ac:dyDescent="0.3">
      <c r="A101" s="8"/>
      <c r="B101" s="8"/>
      <c r="C101" s="8"/>
      <c r="D101" s="16" t="s">
        <v>146</v>
      </c>
      <c r="E101" s="25"/>
      <c r="F101" s="25"/>
      <c r="G101" s="31"/>
    </row>
    <row r="102" spans="1:7" x14ac:dyDescent="0.3">
      <c r="A102" s="9" t="s">
        <v>147</v>
      </c>
      <c r="B102" s="9" t="s">
        <v>17</v>
      </c>
      <c r="C102" s="9" t="s">
        <v>70</v>
      </c>
      <c r="D102" s="17" t="s">
        <v>148</v>
      </c>
      <c r="E102" s="25">
        <v>1</v>
      </c>
      <c r="F102" s="25">
        <v>274</v>
      </c>
      <c r="G102" s="32">
        <f>ROUND(E102*F102,2)</f>
        <v>274</v>
      </c>
    </row>
    <row r="103" spans="1:7" ht="32.4" x14ac:dyDescent="0.3">
      <c r="A103" s="8"/>
      <c r="B103" s="8"/>
      <c r="C103" s="8"/>
      <c r="D103" s="16" t="s">
        <v>149</v>
      </c>
      <c r="E103" s="25"/>
      <c r="F103" s="25"/>
      <c r="G103" s="31"/>
    </row>
    <row r="104" spans="1:7" x14ac:dyDescent="0.3">
      <c r="A104" s="9" t="s">
        <v>150</v>
      </c>
      <c r="B104" s="9" t="s">
        <v>17</v>
      </c>
      <c r="C104" s="9" t="s">
        <v>152</v>
      </c>
      <c r="D104" s="17" t="s">
        <v>151</v>
      </c>
      <c r="E104" s="25">
        <v>1</v>
      </c>
      <c r="F104" s="25">
        <v>1849.47</v>
      </c>
      <c r="G104" s="32">
        <f>ROUND(E104*F104,2)</f>
        <v>1849.47</v>
      </c>
    </row>
    <row r="105" spans="1:7" ht="64.8" x14ac:dyDescent="0.3">
      <c r="A105" s="8"/>
      <c r="B105" s="8"/>
      <c r="C105" s="8"/>
      <c r="D105" s="16" t="s">
        <v>153</v>
      </c>
      <c r="E105" s="25"/>
      <c r="F105" s="25"/>
      <c r="G105" s="31"/>
    </row>
    <row r="106" spans="1:7" x14ac:dyDescent="0.3">
      <c r="A106" s="9" t="s">
        <v>154</v>
      </c>
      <c r="B106" s="9" t="s">
        <v>17</v>
      </c>
      <c r="C106" s="9" t="s">
        <v>70</v>
      </c>
      <c r="D106" s="17" t="s">
        <v>155</v>
      </c>
      <c r="E106" s="25">
        <v>1</v>
      </c>
      <c r="F106" s="25">
        <v>274</v>
      </c>
      <c r="G106" s="32">
        <f>ROUND(E106*F106,2)</f>
        <v>274</v>
      </c>
    </row>
    <row r="107" spans="1:7" ht="21.6" x14ac:dyDescent="0.3">
      <c r="A107" s="8"/>
      <c r="B107" s="8"/>
      <c r="C107" s="8"/>
      <c r="D107" s="16" t="s">
        <v>156</v>
      </c>
      <c r="E107" s="25"/>
      <c r="F107" s="25"/>
      <c r="G107" s="31"/>
    </row>
    <row r="108" spans="1:7" x14ac:dyDescent="0.3">
      <c r="A108" s="9" t="s">
        <v>157</v>
      </c>
      <c r="B108" s="9" t="s">
        <v>17</v>
      </c>
      <c r="C108" s="9" t="s">
        <v>70</v>
      </c>
      <c r="D108" s="17" t="s">
        <v>158</v>
      </c>
      <c r="E108" s="25">
        <v>2</v>
      </c>
      <c r="F108" s="25">
        <v>123.29</v>
      </c>
      <c r="G108" s="32">
        <f>ROUND(E108*F108,2)</f>
        <v>246.58</v>
      </c>
    </row>
    <row r="109" spans="1:7" ht="43.2" x14ac:dyDescent="0.3">
      <c r="A109" s="8"/>
      <c r="B109" s="8"/>
      <c r="C109" s="8"/>
      <c r="D109" s="16" t="s">
        <v>159</v>
      </c>
      <c r="E109" s="25"/>
      <c r="F109" s="25"/>
      <c r="G109" s="31"/>
    </row>
    <row r="110" spans="1:7" x14ac:dyDescent="0.3">
      <c r="A110" s="9" t="s">
        <v>160</v>
      </c>
      <c r="B110" s="9" t="s">
        <v>17</v>
      </c>
      <c r="C110" s="9" t="s">
        <v>27</v>
      </c>
      <c r="D110" s="17" t="s">
        <v>161</v>
      </c>
      <c r="E110" s="25">
        <v>970</v>
      </c>
      <c r="F110" s="25">
        <v>28.57</v>
      </c>
      <c r="G110" s="32">
        <f>ROUND(E110*F110,2)</f>
        <v>27712.9</v>
      </c>
    </row>
    <row r="111" spans="1:7" ht="140.4" x14ac:dyDescent="0.3">
      <c r="A111" s="8"/>
      <c r="B111" s="8"/>
      <c r="C111" s="8"/>
      <c r="D111" s="16" t="s">
        <v>162</v>
      </c>
      <c r="E111" s="25"/>
      <c r="F111" s="25"/>
      <c r="G111" s="31"/>
    </row>
    <row r="112" spans="1:7" x14ac:dyDescent="0.3">
      <c r="A112" s="9" t="s">
        <v>163</v>
      </c>
      <c r="B112" s="9" t="s">
        <v>17</v>
      </c>
      <c r="C112" s="9" t="s">
        <v>165</v>
      </c>
      <c r="D112" s="17" t="s">
        <v>164</v>
      </c>
      <c r="E112" s="25">
        <v>3</v>
      </c>
      <c r="F112" s="25">
        <v>20.55</v>
      </c>
      <c r="G112" s="32">
        <f>ROUND(E112*F112,2)</f>
        <v>61.65</v>
      </c>
    </row>
    <row r="113" spans="1:7" ht="21.6" x14ac:dyDescent="0.3">
      <c r="A113" s="8"/>
      <c r="B113" s="8"/>
      <c r="C113" s="8"/>
      <c r="D113" s="16" t="s">
        <v>166</v>
      </c>
      <c r="E113" s="25"/>
      <c r="F113" s="25"/>
      <c r="G113" s="31"/>
    </row>
    <row r="114" spans="1:7" x14ac:dyDescent="0.3">
      <c r="A114" s="9" t="s">
        <v>167</v>
      </c>
      <c r="B114" s="9" t="s">
        <v>17</v>
      </c>
      <c r="C114" s="9" t="s">
        <v>18</v>
      </c>
      <c r="D114" s="17" t="s">
        <v>168</v>
      </c>
      <c r="E114" s="25">
        <v>17.600000000000001</v>
      </c>
      <c r="F114" s="25">
        <v>28.91</v>
      </c>
      <c r="G114" s="32">
        <f>ROUND(E114*F114,2)</f>
        <v>508.82</v>
      </c>
    </row>
    <row r="115" spans="1:7" ht="151.19999999999999" x14ac:dyDescent="0.3">
      <c r="A115" s="8"/>
      <c r="B115" s="8"/>
      <c r="C115" s="8"/>
      <c r="D115" s="16" t="s">
        <v>169</v>
      </c>
      <c r="E115" s="25"/>
      <c r="F115" s="25"/>
      <c r="G115" s="31"/>
    </row>
    <row r="116" spans="1:7" x14ac:dyDescent="0.3">
      <c r="A116" s="9" t="s">
        <v>170</v>
      </c>
      <c r="B116" s="9" t="s">
        <v>17</v>
      </c>
      <c r="C116" s="9" t="s">
        <v>18</v>
      </c>
      <c r="D116" s="17" t="s">
        <v>171</v>
      </c>
      <c r="E116" s="25">
        <v>17.600000000000001</v>
      </c>
      <c r="F116" s="25">
        <v>97.3</v>
      </c>
      <c r="G116" s="32">
        <f>ROUND(E116*F116,2)</f>
        <v>1712.48</v>
      </c>
    </row>
    <row r="117" spans="1:7" ht="21.6" x14ac:dyDescent="0.3">
      <c r="A117" s="8"/>
      <c r="B117" s="8"/>
      <c r="C117" s="8"/>
      <c r="D117" s="16" t="s">
        <v>172</v>
      </c>
      <c r="E117" s="25"/>
      <c r="F117" s="25"/>
      <c r="G117" s="31"/>
    </row>
    <row r="118" spans="1:7" x14ac:dyDescent="0.3">
      <c r="A118" s="9" t="s">
        <v>173</v>
      </c>
      <c r="B118" s="9" t="s">
        <v>17</v>
      </c>
      <c r="C118" s="9" t="s">
        <v>40</v>
      </c>
      <c r="D118" s="17" t="s">
        <v>174</v>
      </c>
      <c r="E118" s="25">
        <v>150.19999999999999</v>
      </c>
      <c r="F118" s="25">
        <v>5.24</v>
      </c>
      <c r="G118" s="32">
        <f>ROUND(E118*F118,2)</f>
        <v>787.05</v>
      </c>
    </row>
    <row r="119" spans="1:7" ht="43.2" x14ac:dyDescent="0.3">
      <c r="A119" s="8"/>
      <c r="B119" s="8"/>
      <c r="C119" s="8"/>
      <c r="D119" s="16" t="s">
        <v>175</v>
      </c>
      <c r="E119" s="25"/>
      <c r="F119" s="25"/>
      <c r="G119" s="31"/>
    </row>
    <row r="120" spans="1:7" x14ac:dyDescent="0.3">
      <c r="A120" s="9" t="s">
        <v>176</v>
      </c>
      <c r="B120" s="9" t="s">
        <v>17</v>
      </c>
      <c r="C120" s="9" t="s">
        <v>18</v>
      </c>
      <c r="D120" s="17" t="s">
        <v>177</v>
      </c>
      <c r="E120" s="25">
        <v>9.4499999999999993</v>
      </c>
      <c r="F120" s="25">
        <v>104.74</v>
      </c>
      <c r="G120" s="32">
        <f>ROUND(E120*F120,2)</f>
        <v>989.79</v>
      </c>
    </row>
    <row r="121" spans="1:7" ht="43.2" x14ac:dyDescent="0.3">
      <c r="A121" s="8"/>
      <c r="B121" s="8"/>
      <c r="C121" s="8"/>
      <c r="D121" s="16" t="s">
        <v>178</v>
      </c>
      <c r="E121" s="25"/>
      <c r="F121" s="25"/>
      <c r="G121" s="31"/>
    </row>
    <row r="122" spans="1:7" x14ac:dyDescent="0.3">
      <c r="A122" s="9" t="s">
        <v>179</v>
      </c>
      <c r="B122" s="9" t="s">
        <v>17</v>
      </c>
      <c r="C122" s="9" t="s">
        <v>18</v>
      </c>
      <c r="D122" s="17" t="s">
        <v>180</v>
      </c>
      <c r="E122" s="25">
        <v>102</v>
      </c>
      <c r="F122" s="25">
        <v>17.05</v>
      </c>
      <c r="G122" s="32">
        <f>ROUND(E122*F122,2)</f>
        <v>1739.1</v>
      </c>
    </row>
    <row r="123" spans="1:7" ht="75.599999999999994" x14ac:dyDescent="0.3">
      <c r="A123" s="8"/>
      <c r="B123" s="8"/>
      <c r="C123" s="8"/>
      <c r="D123" s="16" t="s">
        <v>181</v>
      </c>
      <c r="E123" s="25"/>
      <c r="F123" s="25"/>
      <c r="G123" s="31"/>
    </row>
    <row r="124" spans="1:7" x14ac:dyDescent="0.3">
      <c r="A124" s="9" t="s">
        <v>182</v>
      </c>
      <c r="B124" s="9" t="s">
        <v>17</v>
      </c>
      <c r="C124" s="9" t="s">
        <v>27</v>
      </c>
      <c r="D124" s="17" t="s">
        <v>183</v>
      </c>
      <c r="E124" s="25">
        <v>184.6</v>
      </c>
      <c r="F124" s="25">
        <v>67.48</v>
      </c>
      <c r="G124" s="32">
        <f>ROUND(E124*F124,2)</f>
        <v>12456.81</v>
      </c>
    </row>
    <row r="125" spans="1:7" ht="97.2" x14ac:dyDescent="0.3">
      <c r="A125" s="8"/>
      <c r="B125" s="8"/>
      <c r="C125" s="8"/>
      <c r="D125" s="16" t="s">
        <v>184</v>
      </c>
      <c r="E125" s="25"/>
      <c r="F125" s="25"/>
      <c r="G125" s="31"/>
    </row>
    <row r="126" spans="1:7" x14ac:dyDescent="0.3">
      <c r="A126" s="8"/>
      <c r="B126" s="8"/>
      <c r="C126" s="8"/>
      <c r="D126" s="18" t="s">
        <v>185</v>
      </c>
      <c r="E126" s="25">
        <v>1</v>
      </c>
      <c r="F126" s="24">
        <f>G88+G89+G90+G92+G94+G96+G98+G100+G102+G104+G106+G108+G110+G112+G114+G116+G118+G120+G122+G124</f>
        <v>62317.01</v>
      </c>
      <c r="G126" s="30">
        <f>ROUND(F126*E126,2)</f>
        <v>62317.01</v>
      </c>
    </row>
    <row r="127" spans="1:7" ht="1.05" customHeight="1" x14ac:dyDescent="0.3">
      <c r="A127" s="10"/>
      <c r="B127" s="10"/>
      <c r="C127" s="10"/>
      <c r="D127" s="19"/>
      <c r="E127" s="26"/>
      <c r="F127" s="26"/>
      <c r="G127" s="33"/>
    </row>
    <row r="128" spans="1:7" x14ac:dyDescent="0.3">
      <c r="A128" s="8"/>
      <c r="B128" s="8"/>
      <c r="C128" s="8"/>
      <c r="D128" s="18" t="s">
        <v>186</v>
      </c>
      <c r="E128" s="25">
        <v>1</v>
      </c>
      <c r="F128" s="24">
        <f>G60+G78+G85+G126</f>
        <v>125517.92000000001</v>
      </c>
      <c r="G128" s="30">
        <f>ROUND(F128*E128,2)</f>
        <v>125517.92</v>
      </c>
    </row>
    <row r="129" spans="1:7" ht="1.05" customHeight="1" x14ac:dyDescent="0.3">
      <c r="A129" s="10"/>
      <c r="B129" s="10"/>
      <c r="C129" s="10"/>
      <c r="D129" s="19"/>
      <c r="E129" s="26"/>
      <c r="F129" s="26"/>
      <c r="G129" s="33"/>
    </row>
    <row r="130" spans="1:7" x14ac:dyDescent="0.3">
      <c r="A130" s="6" t="s">
        <v>187</v>
      </c>
      <c r="B130" s="6" t="s">
        <v>11</v>
      </c>
      <c r="C130" s="6" t="s">
        <v>0</v>
      </c>
      <c r="D130" s="14" t="s">
        <v>188</v>
      </c>
      <c r="E130" s="24">
        <f>E161</f>
        <v>1</v>
      </c>
      <c r="F130" s="24">
        <f>F161</f>
        <v>336879.18</v>
      </c>
      <c r="G130" s="30">
        <f>G161</f>
        <v>336879.18</v>
      </c>
    </row>
    <row r="131" spans="1:7" x14ac:dyDescent="0.3">
      <c r="A131" s="9" t="s">
        <v>189</v>
      </c>
      <c r="B131" s="9" t="s">
        <v>17</v>
      </c>
      <c r="C131" s="9" t="s">
        <v>27</v>
      </c>
      <c r="D131" s="17" t="s">
        <v>190</v>
      </c>
      <c r="E131" s="25">
        <v>140</v>
      </c>
      <c r="F131" s="25">
        <v>3.8</v>
      </c>
      <c r="G131" s="32">
        <f>ROUND(E131*F131,2)</f>
        <v>532</v>
      </c>
    </row>
    <row r="132" spans="1:7" ht="194.4" x14ac:dyDescent="0.3">
      <c r="A132" s="8"/>
      <c r="B132" s="8"/>
      <c r="C132" s="8"/>
      <c r="D132" s="16" t="s">
        <v>191</v>
      </c>
      <c r="E132" s="25"/>
      <c r="F132" s="25"/>
      <c r="G132" s="31"/>
    </row>
    <row r="133" spans="1:7" x14ac:dyDescent="0.3">
      <c r="A133" s="9" t="s">
        <v>192</v>
      </c>
      <c r="B133" s="9" t="s">
        <v>17</v>
      </c>
      <c r="C133" s="9" t="s">
        <v>27</v>
      </c>
      <c r="D133" s="17" t="s">
        <v>193</v>
      </c>
      <c r="E133" s="25">
        <v>45</v>
      </c>
      <c r="F133" s="25">
        <v>20.350000000000001</v>
      </c>
      <c r="G133" s="32">
        <f>ROUND(E133*F133,2)</f>
        <v>915.75</v>
      </c>
    </row>
    <row r="134" spans="1:7" ht="270" x14ac:dyDescent="0.3">
      <c r="A134" s="8"/>
      <c r="B134" s="8"/>
      <c r="C134" s="8"/>
      <c r="D134" s="16" t="s">
        <v>194</v>
      </c>
      <c r="E134" s="25"/>
      <c r="F134" s="25"/>
      <c r="G134" s="31"/>
    </row>
    <row r="135" spans="1:7" x14ac:dyDescent="0.3">
      <c r="A135" s="9" t="s">
        <v>195</v>
      </c>
      <c r="B135" s="9" t="s">
        <v>17</v>
      </c>
      <c r="C135" s="9" t="s">
        <v>27</v>
      </c>
      <c r="D135" s="17" t="s">
        <v>196</v>
      </c>
      <c r="E135" s="25">
        <v>320.5</v>
      </c>
      <c r="F135" s="25">
        <v>28.89</v>
      </c>
      <c r="G135" s="32">
        <f>ROUND(E135*F135,2)</f>
        <v>9259.25</v>
      </c>
    </row>
    <row r="136" spans="1:7" ht="270" x14ac:dyDescent="0.3">
      <c r="A136" s="8"/>
      <c r="B136" s="8"/>
      <c r="C136" s="8"/>
      <c r="D136" s="16" t="s">
        <v>197</v>
      </c>
      <c r="E136" s="25"/>
      <c r="F136" s="25"/>
      <c r="G136" s="31"/>
    </row>
    <row r="137" spans="1:7" x14ac:dyDescent="0.3">
      <c r="A137" s="9" t="s">
        <v>198</v>
      </c>
      <c r="B137" s="9" t="s">
        <v>17</v>
      </c>
      <c r="C137" s="9" t="s">
        <v>40</v>
      </c>
      <c r="D137" s="17" t="s">
        <v>199</v>
      </c>
      <c r="E137" s="25">
        <v>624.5</v>
      </c>
      <c r="F137" s="25">
        <v>7.77</v>
      </c>
      <c r="G137" s="32">
        <f>ROUND(E137*F137,2)</f>
        <v>4852.37</v>
      </c>
    </row>
    <row r="138" spans="1:7" ht="21.6" x14ac:dyDescent="0.3">
      <c r="A138" s="8"/>
      <c r="B138" s="8"/>
      <c r="C138" s="8"/>
      <c r="D138" s="16" t="s">
        <v>200</v>
      </c>
      <c r="E138" s="25"/>
      <c r="F138" s="25"/>
      <c r="G138" s="31"/>
    </row>
    <row r="139" spans="1:7" x14ac:dyDescent="0.3">
      <c r="A139" s="9" t="s">
        <v>201</v>
      </c>
      <c r="B139" s="9" t="s">
        <v>17</v>
      </c>
      <c r="C139" s="9" t="s">
        <v>27</v>
      </c>
      <c r="D139" s="17" t="s">
        <v>202</v>
      </c>
      <c r="E139" s="25">
        <v>485</v>
      </c>
      <c r="F139" s="25">
        <v>119.6</v>
      </c>
      <c r="G139" s="32">
        <f>ROUND(E139*F139,2)</f>
        <v>58006</v>
      </c>
    </row>
    <row r="140" spans="1:7" ht="280.8" x14ac:dyDescent="0.3">
      <c r="A140" s="8"/>
      <c r="B140" s="8"/>
      <c r="C140" s="8"/>
      <c r="D140" s="16" t="s">
        <v>203</v>
      </c>
      <c r="E140" s="25"/>
      <c r="F140" s="25"/>
      <c r="G140" s="31"/>
    </row>
    <row r="141" spans="1:7" x14ac:dyDescent="0.3">
      <c r="A141" s="9" t="s">
        <v>204</v>
      </c>
      <c r="B141" s="9" t="s">
        <v>17</v>
      </c>
      <c r="C141" s="9" t="s">
        <v>27</v>
      </c>
      <c r="D141" s="17" t="s">
        <v>205</v>
      </c>
      <c r="E141" s="25">
        <v>1224.3</v>
      </c>
      <c r="F141" s="25">
        <v>95.62</v>
      </c>
      <c r="G141" s="32">
        <f>ROUND(E141*F141,2)</f>
        <v>117067.57</v>
      </c>
    </row>
    <row r="142" spans="1:7" ht="345.6" x14ac:dyDescent="0.3">
      <c r="A142" s="8"/>
      <c r="B142" s="8"/>
      <c r="C142" s="8"/>
      <c r="D142" s="16" t="s">
        <v>206</v>
      </c>
      <c r="E142" s="25"/>
      <c r="F142" s="25"/>
      <c r="G142" s="31"/>
    </row>
    <row r="143" spans="1:7" x14ac:dyDescent="0.3">
      <c r="A143" s="9" t="s">
        <v>207</v>
      </c>
      <c r="B143" s="9" t="s">
        <v>17</v>
      </c>
      <c r="C143" s="9" t="s">
        <v>27</v>
      </c>
      <c r="D143" s="17" t="s">
        <v>208</v>
      </c>
      <c r="E143" s="25">
        <v>281.05</v>
      </c>
      <c r="F143" s="25">
        <v>115.01</v>
      </c>
      <c r="G143" s="32">
        <f>ROUND(E143*F143,2)</f>
        <v>32323.56</v>
      </c>
    </row>
    <row r="144" spans="1:7" ht="324" x14ac:dyDescent="0.3">
      <c r="A144" s="8"/>
      <c r="B144" s="8"/>
      <c r="C144" s="8"/>
      <c r="D144" s="16" t="s">
        <v>209</v>
      </c>
      <c r="E144" s="25"/>
      <c r="F144" s="25"/>
      <c r="G144" s="31"/>
    </row>
    <row r="145" spans="1:7" x14ac:dyDescent="0.3">
      <c r="A145" s="9" t="s">
        <v>210</v>
      </c>
      <c r="B145" s="9" t="s">
        <v>17</v>
      </c>
      <c r="C145" s="9" t="s">
        <v>27</v>
      </c>
      <c r="D145" s="17" t="s">
        <v>211</v>
      </c>
      <c r="E145" s="25">
        <v>163.63</v>
      </c>
      <c r="F145" s="25">
        <v>75.319999999999993</v>
      </c>
      <c r="G145" s="32">
        <f>ROUND(E145*F145,2)</f>
        <v>12324.61</v>
      </c>
    </row>
    <row r="146" spans="1:7" ht="129.6" x14ac:dyDescent="0.3">
      <c r="A146" s="8"/>
      <c r="B146" s="8"/>
      <c r="C146" s="8"/>
      <c r="D146" s="16" t="s">
        <v>212</v>
      </c>
      <c r="E146" s="25"/>
      <c r="F146" s="25"/>
      <c r="G146" s="31"/>
    </row>
    <row r="147" spans="1:7" x14ac:dyDescent="0.3">
      <c r="A147" s="9" t="s">
        <v>213</v>
      </c>
      <c r="B147" s="9" t="s">
        <v>17</v>
      </c>
      <c r="C147" s="9" t="s">
        <v>27</v>
      </c>
      <c r="D147" s="17" t="s">
        <v>214</v>
      </c>
      <c r="E147" s="25">
        <v>950</v>
      </c>
      <c r="F147" s="25">
        <v>65.48</v>
      </c>
      <c r="G147" s="32">
        <f>ROUND(E147*F147,2)</f>
        <v>62206</v>
      </c>
    </row>
    <row r="148" spans="1:7" ht="334.8" x14ac:dyDescent="0.3">
      <c r="A148" s="8"/>
      <c r="B148" s="8"/>
      <c r="C148" s="8"/>
      <c r="D148" s="16" t="s">
        <v>215</v>
      </c>
      <c r="E148" s="25"/>
      <c r="F148" s="25"/>
      <c r="G148" s="31"/>
    </row>
    <row r="149" spans="1:7" x14ac:dyDescent="0.3">
      <c r="A149" s="9" t="s">
        <v>216</v>
      </c>
      <c r="B149" s="9" t="s">
        <v>17</v>
      </c>
      <c r="C149" s="9" t="s">
        <v>27</v>
      </c>
      <c r="D149" s="17" t="s">
        <v>217</v>
      </c>
      <c r="E149" s="25">
        <v>45</v>
      </c>
      <c r="F149" s="25">
        <v>95.88</v>
      </c>
      <c r="G149" s="32">
        <f>ROUND(E149*F149,2)</f>
        <v>4314.6000000000004</v>
      </c>
    </row>
    <row r="150" spans="1:7" ht="334.8" x14ac:dyDescent="0.3">
      <c r="A150" s="8"/>
      <c r="B150" s="8"/>
      <c r="C150" s="8"/>
      <c r="D150" s="16" t="s">
        <v>218</v>
      </c>
      <c r="E150" s="25"/>
      <c r="F150" s="25"/>
      <c r="G150" s="31"/>
    </row>
    <row r="151" spans="1:7" x14ac:dyDescent="0.3">
      <c r="A151" s="9" t="s">
        <v>219</v>
      </c>
      <c r="B151" s="9" t="s">
        <v>17</v>
      </c>
      <c r="C151" s="9" t="s">
        <v>27</v>
      </c>
      <c r="D151" s="17" t="s">
        <v>220</v>
      </c>
      <c r="E151" s="25">
        <v>140</v>
      </c>
      <c r="F151" s="25">
        <v>88.78</v>
      </c>
      <c r="G151" s="32">
        <f>ROUND(E151*F151,2)</f>
        <v>12429.2</v>
      </c>
    </row>
    <row r="152" spans="1:7" ht="356.4" x14ac:dyDescent="0.3">
      <c r="A152" s="8"/>
      <c r="B152" s="8"/>
      <c r="C152" s="8"/>
      <c r="D152" s="16" t="s">
        <v>221</v>
      </c>
      <c r="E152" s="25"/>
      <c r="F152" s="25"/>
      <c r="G152" s="31"/>
    </row>
    <row r="153" spans="1:7" x14ac:dyDescent="0.3">
      <c r="A153" s="9" t="s">
        <v>222</v>
      </c>
      <c r="B153" s="9" t="s">
        <v>17</v>
      </c>
      <c r="C153" s="9" t="s">
        <v>27</v>
      </c>
      <c r="D153" s="17" t="s">
        <v>223</v>
      </c>
      <c r="E153" s="25">
        <v>50</v>
      </c>
      <c r="F153" s="25">
        <v>59.46</v>
      </c>
      <c r="G153" s="32">
        <f>ROUND(E153*F153,2)</f>
        <v>2973</v>
      </c>
    </row>
    <row r="154" spans="1:7" ht="43.2" x14ac:dyDescent="0.3">
      <c r="A154" s="8"/>
      <c r="B154" s="8"/>
      <c r="C154" s="8"/>
      <c r="D154" s="16" t="s">
        <v>224</v>
      </c>
      <c r="E154" s="25"/>
      <c r="F154" s="25"/>
      <c r="G154" s="31"/>
    </row>
    <row r="155" spans="1:7" x14ac:dyDescent="0.3">
      <c r="A155" s="9" t="s">
        <v>225</v>
      </c>
      <c r="B155" s="9" t="s">
        <v>17</v>
      </c>
      <c r="C155" s="9" t="s">
        <v>40</v>
      </c>
      <c r="D155" s="17" t="s">
        <v>226</v>
      </c>
      <c r="E155" s="25">
        <v>180</v>
      </c>
      <c r="F155" s="25">
        <v>29.73</v>
      </c>
      <c r="G155" s="32">
        <f>ROUND(E155*F155,2)</f>
        <v>5351.4</v>
      </c>
    </row>
    <row r="156" spans="1:7" ht="43.2" x14ac:dyDescent="0.3">
      <c r="A156" s="8"/>
      <c r="B156" s="8"/>
      <c r="C156" s="8"/>
      <c r="D156" s="16" t="s">
        <v>227</v>
      </c>
      <c r="E156" s="25"/>
      <c r="F156" s="25"/>
      <c r="G156" s="31"/>
    </row>
    <row r="157" spans="1:7" x14ac:dyDescent="0.3">
      <c r="A157" s="9" t="s">
        <v>228</v>
      </c>
      <c r="B157" s="9" t="s">
        <v>17</v>
      </c>
      <c r="C157" s="9" t="s">
        <v>18</v>
      </c>
      <c r="D157" s="17" t="s">
        <v>229</v>
      </c>
      <c r="E157" s="25">
        <v>80</v>
      </c>
      <c r="F157" s="25">
        <v>52.06</v>
      </c>
      <c r="G157" s="32">
        <f>ROUND(E157*F157,2)</f>
        <v>4164.8</v>
      </c>
    </row>
    <row r="158" spans="1:7" ht="118.8" x14ac:dyDescent="0.3">
      <c r="A158" s="8"/>
      <c r="B158" s="8"/>
      <c r="C158" s="8"/>
      <c r="D158" s="16" t="s">
        <v>230</v>
      </c>
      <c r="E158" s="25"/>
      <c r="F158" s="25"/>
      <c r="G158" s="31"/>
    </row>
    <row r="159" spans="1:7" x14ac:dyDescent="0.3">
      <c r="A159" s="9" t="s">
        <v>231</v>
      </c>
      <c r="B159" s="9" t="s">
        <v>17</v>
      </c>
      <c r="C159" s="9" t="s">
        <v>233</v>
      </c>
      <c r="D159" s="17" t="s">
        <v>232</v>
      </c>
      <c r="E159" s="25">
        <v>5.6</v>
      </c>
      <c r="F159" s="25">
        <v>1814.12</v>
      </c>
      <c r="G159" s="32">
        <f>ROUND(E159*F159,2)</f>
        <v>10159.07</v>
      </c>
    </row>
    <row r="160" spans="1:7" ht="226.8" x14ac:dyDescent="0.3">
      <c r="A160" s="8"/>
      <c r="B160" s="8"/>
      <c r="C160" s="8"/>
      <c r="D160" s="16" t="s">
        <v>234</v>
      </c>
      <c r="E160" s="25"/>
      <c r="F160" s="25"/>
      <c r="G160" s="31"/>
    </row>
    <row r="161" spans="1:7" x14ac:dyDescent="0.3">
      <c r="A161" s="8"/>
      <c r="B161" s="8"/>
      <c r="C161" s="8"/>
      <c r="D161" s="18" t="s">
        <v>235</v>
      </c>
      <c r="E161" s="25">
        <v>1</v>
      </c>
      <c r="F161" s="24">
        <f>G131+G133+G135+G137+G139+G141+G143+G145+G147+G149+G151+G153+G155+G157+G159</f>
        <v>336879.18</v>
      </c>
      <c r="G161" s="30">
        <f>ROUND(F161*E161,2)</f>
        <v>336879.18</v>
      </c>
    </row>
    <row r="162" spans="1:7" ht="1.05" customHeight="1" x14ac:dyDescent="0.3">
      <c r="A162" s="10"/>
      <c r="B162" s="10"/>
      <c r="C162" s="10"/>
      <c r="D162" s="19"/>
      <c r="E162" s="26"/>
      <c r="F162" s="26"/>
      <c r="G162" s="33"/>
    </row>
    <row r="163" spans="1:7" x14ac:dyDescent="0.3">
      <c r="A163" s="6" t="s">
        <v>236</v>
      </c>
      <c r="B163" s="6" t="s">
        <v>11</v>
      </c>
      <c r="C163" s="6" t="s">
        <v>0</v>
      </c>
      <c r="D163" s="14" t="s">
        <v>237</v>
      </c>
      <c r="E163" s="24">
        <f>E196</f>
        <v>1</v>
      </c>
      <c r="F163" s="24">
        <f>F196</f>
        <v>66855.63</v>
      </c>
      <c r="G163" s="30">
        <f>G196</f>
        <v>66855.63</v>
      </c>
    </row>
    <row r="164" spans="1:7" x14ac:dyDescent="0.3">
      <c r="A164" s="9" t="s">
        <v>238</v>
      </c>
      <c r="B164" s="9" t="s">
        <v>17</v>
      </c>
      <c r="C164" s="9" t="s">
        <v>27</v>
      </c>
      <c r="D164" s="17" t="s">
        <v>239</v>
      </c>
      <c r="E164" s="25">
        <v>134.5</v>
      </c>
      <c r="F164" s="25">
        <v>41.25</v>
      </c>
      <c r="G164" s="32">
        <f>ROUND(E164*F164,2)</f>
        <v>5548.13</v>
      </c>
    </row>
    <row r="165" spans="1:7" ht="64.8" x14ac:dyDescent="0.3">
      <c r="A165" s="8"/>
      <c r="B165" s="8"/>
      <c r="C165" s="8"/>
      <c r="D165" s="16" t="s">
        <v>240</v>
      </c>
      <c r="E165" s="25"/>
      <c r="F165" s="25"/>
      <c r="G165" s="31"/>
    </row>
    <row r="166" spans="1:7" x14ac:dyDescent="0.3">
      <c r="A166" s="9" t="s">
        <v>241</v>
      </c>
      <c r="B166" s="9" t="s">
        <v>17</v>
      </c>
      <c r="C166" s="9" t="s">
        <v>27</v>
      </c>
      <c r="D166" s="17" t="s">
        <v>242</v>
      </c>
      <c r="E166" s="25">
        <v>151.80000000000001</v>
      </c>
      <c r="F166" s="25">
        <v>56.99</v>
      </c>
      <c r="G166" s="32">
        <f>ROUND(E166*F166,2)</f>
        <v>8651.08</v>
      </c>
    </row>
    <row r="167" spans="1:7" ht="108" x14ac:dyDescent="0.3">
      <c r="A167" s="8"/>
      <c r="B167" s="8"/>
      <c r="C167" s="8"/>
      <c r="D167" s="16" t="s">
        <v>243</v>
      </c>
      <c r="E167" s="25"/>
      <c r="F167" s="25"/>
      <c r="G167" s="31"/>
    </row>
    <row r="168" spans="1:7" x14ac:dyDescent="0.3">
      <c r="A168" s="9" t="s">
        <v>244</v>
      </c>
      <c r="B168" s="9" t="s">
        <v>17</v>
      </c>
      <c r="C168" s="9" t="s">
        <v>70</v>
      </c>
      <c r="D168" s="17" t="s">
        <v>245</v>
      </c>
      <c r="E168" s="25">
        <v>12</v>
      </c>
      <c r="F168" s="25">
        <v>45.66</v>
      </c>
      <c r="G168" s="32">
        <f>ROUND(E168*F168,2)</f>
        <v>547.91999999999996</v>
      </c>
    </row>
    <row r="169" spans="1:7" ht="43.2" x14ac:dyDescent="0.3">
      <c r="A169" s="8"/>
      <c r="B169" s="8"/>
      <c r="C169" s="8"/>
      <c r="D169" s="16" t="s">
        <v>246</v>
      </c>
      <c r="E169" s="25"/>
      <c r="F169" s="25"/>
      <c r="G169" s="31"/>
    </row>
    <row r="170" spans="1:7" x14ac:dyDescent="0.3">
      <c r="A170" s="9" t="s">
        <v>247</v>
      </c>
      <c r="B170" s="9" t="s">
        <v>17</v>
      </c>
      <c r="C170" s="9" t="s">
        <v>27</v>
      </c>
      <c r="D170" s="17" t="s">
        <v>248</v>
      </c>
      <c r="E170" s="25">
        <v>49.02</v>
      </c>
      <c r="F170" s="25">
        <v>61.65</v>
      </c>
      <c r="G170" s="32">
        <f>ROUND(E170*F170,2)</f>
        <v>3022.08</v>
      </c>
    </row>
    <row r="171" spans="1:7" ht="86.4" x14ac:dyDescent="0.3">
      <c r="A171" s="8"/>
      <c r="B171" s="8"/>
      <c r="C171" s="8"/>
      <c r="D171" s="16" t="s">
        <v>249</v>
      </c>
      <c r="E171" s="25"/>
      <c r="F171" s="25"/>
      <c r="G171" s="31"/>
    </row>
    <row r="172" spans="1:7" x14ac:dyDescent="0.3">
      <c r="A172" s="9" t="s">
        <v>250</v>
      </c>
      <c r="B172" s="9" t="s">
        <v>17</v>
      </c>
      <c r="C172" s="9" t="s">
        <v>27</v>
      </c>
      <c r="D172" s="17" t="s">
        <v>251</v>
      </c>
      <c r="E172" s="25">
        <v>1.55</v>
      </c>
      <c r="F172" s="25">
        <v>328.79</v>
      </c>
      <c r="G172" s="32">
        <f>ROUND(E172*F172,2)</f>
        <v>509.62</v>
      </c>
    </row>
    <row r="173" spans="1:7" ht="64.8" x14ac:dyDescent="0.3">
      <c r="A173" s="8"/>
      <c r="B173" s="8"/>
      <c r="C173" s="8"/>
      <c r="D173" s="16" t="s">
        <v>252</v>
      </c>
      <c r="E173" s="25"/>
      <c r="F173" s="25"/>
      <c r="G173" s="31"/>
    </row>
    <row r="174" spans="1:7" x14ac:dyDescent="0.3">
      <c r="A174" s="9" t="s">
        <v>253</v>
      </c>
      <c r="B174" s="9" t="s">
        <v>17</v>
      </c>
      <c r="C174" s="9" t="s">
        <v>27</v>
      </c>
      <c r="D174" s="17" t="s">
        <v>254</v>
      </c>
      <c r="E174" s="25">
        <v>1415.07</v>
      </c>
      <c r="F174" s="25">
        <v>6.38</v>
      </c>
      <c r="G174" s="32">
        <f>ROUND(E174*F174,2)</f>
        <v>9028.15</v>
      </c>
    </row>
    <row r="175" spans="1:7" ht="108" x14ac:dyDescent="0.3">
      <c r="A175" s="8"/>
      <c r="B175" s="8"/>
      <c r="C175" s="8"/>
      <c r="D175" s="16" t="s">
        <v>255</v>
      </c>
      <c r="E175" s="25"/>
      <c r="F175" s="25"/>
      <c r="G175" s="31"/>
    </row>
    <row r="176" spans="1:7" x14ac:dyDescent="0.3">
      <c r="A176" s="9" t="s">
        <v>256</v>
      </c>
      <c r="B176" s="9" t="s">
        <v>17</v>
      </c>
      <c r="C176" s="9" t="s">
        <v>27</v>
      </c>
      <c r="D176" s="17" t="s">
        <v>257</v>
      </c>
      <c r="E176" s="25">
        <v>1200</v>
      </c>
      <c r="F176" s="25">
        <v>7.7</v>
      </c>
      <c r="G176" s="32">
        <f>ROUND(E176*F176,2)</f>
        <v>9240</v>
      </c>
    </row>
    <row r="177" spans="1:7" ht="140.4" x14ac:dyDescent="0.3">
      <c r="A177" s="8"/>
      <c r="B177" s="8"/>
      <c r="C177" s="8"/>
      <c r="D177" s="16" t="s">
        <v>258</v>
      </c>
      <c r="E177" s="25"/>
      <c r="F177" s="25"/>
      <c r="G177" s="31"/>
    </row>
    <row r="178" spans="1:7" x14ac:dyDescent="0.3">
      <c r="A178" s="9" t="s">
        <v>259</v>
      </c>
      <c r="B178" s="9" t="s">
        <v>17</v>
      </c>
      <c r="C178" s="9" t="s">
        <v>27</v>
      </c>
      <c r="D178" s="17" t="s">
        <v>260</v>
      </c>
      <c r="E178" s="25">
        <v>194.5</v>
      </c>
      <c r="F178" s="25">
        <v>8.74</v>
      </c>
      <c r="G178" s="32">
        <f>ROUND(E178*F178,2)</f>
        <v>1699.93</v>
      </c>
    </row>
    <row r="179" spans="1:7" ht="118.8" x14ac:dyDescent="0.3">
      <c r="A179" s="8"/>
      <c r="B179" s="8"/>
      <c r="C179" s="8"/>
      <c r="D179" s="16" t="s">
        <v>261</v>
      </c>
      <c r="E179" s="25"/>
      <c r="F179" s="25"/>
      <c r="G179" s="31"/>
    </row>
    <row r="180" spans="1:7" x14ac:dyDescent="0.3">
      <c r="A180" s="9" t="s">
        <v>262</v>
      </c>
      <c r="B180" s="9" t="s">
        <v>17</v>
      </c>
      <c r="C180" s="9" t="s">
        <v>27</v>
      </c>
      <c r="D180" s="17" t="s">
        <v>263</v>
      </c>
      <c r="E180" s="25">
        <v>113.89</v>
      </c>
      <c r="F180" s="25">
        <v>13.97</v>
      </c>
      <c r="G180" s="32">
        <f>ROUND(E180*F180,2)</f>
        <v>1591.04</v>
      </c>
    </row>
    <row r="181" spans="1:7" ht="118.8" x14ac:dyDescent="0.3">
      <c r="A181" s="8"/>
      <c r="B181" s="8"/>
      <c r="C181" s="8"/>
      <c r="D181" s="16" t="s">
        <v>264</v>
      </c>
      <c r="E181" s="25"/>
      <c r="F181" s="25"/>
      <c r="G181" s="31"/>
    </row>
    <row r="182" spans="1:7" x14ac:dyDescent="0.3">
      <c r="A182" s="9" t="s">
        <v>265</v>
      </c>
      <c r="B182" s="9" t="s">
        <v>17</v>
      </c>
      <c r="C182" s="9" t="s">
        <v>27</v>
      </c>
      <c r="D182" s="17" t="s">
        <v>266</v>
      </c>
      <c r="E182" s="25">
        <v>3.75</v>
      </c>
      <c r="F182" s="25">
        <v>10.82</v>
      </c>
      <c r="G182" s="32">
        <f>ROUND(E182*F182,2)</f>
        <v>40.58</v>
      </c>
    </row>
    <row r="183" spans="1:7" ht="108" x14ac:dyDescent="0.3">
      <c r="A183" s="8"/>
      <c r="B183" s="8"/>
      <c r="C183" s="8"/>
      <c r="D183" s="16" t="s">
        <v>267</v>
      </c>
      <c r="E183" s="25"/>
      <c r="F183" s="25"/>
      <c r="G183" s="31"/>
    </row>
    <row r="184" spans="1:7" x14ac:dyDescent="0.3">
      <c r="A184" s="9" t="s">
        <v>268</v>
      </c>
      <c r="B184" s="9" t="s">
        <v>17</v>
      </c>
      <c r="C184" s="9" t="s">
        <v>40</v>
      </c>
      <c r="D184" s="17" t="s">
        <v>269</v>
      </c>
      <c r="E184" s="25">
        <v>191.38</v>
      </c>
      <c r="F184" s="25">
        <v>46.41</v>
      </c>
      <c r="G184" s="32">
        <f>ROUND(E184*F184,2)</f>
        <v>8881.9500000000007</v>
      </c>
    </row>
    <row r="185" spans="1:7" ht="97.2" x14ac:dyDescent="0.3">
      <c r="A185" s="8"/>
      <c r="B185" s="8"/>
      <c r="C185" s="8"/>
      <c r="D185" s="16" t="s">
        <v>270</v>
      </c>
      <c r="E185" s="25"/>
      <c r="F185" s="25"/>
      <c r="G185" s="31"/>
    </row>
    <row r="186" spans="1:7" x14ac:dyDescent="0.3">
      <c r="A186" s="9" t="s">
        <v>271</v>
      </c>
      <c r="B186" s="9" t="s">
        <v>17</v>
      </c>
      <c r="C186" s="9" t="s">
        <v>40</v>
      </c>
      <c r="D186" s="17" t="s">
        <v>272</v>
      </c>
      <c r="E186" s="25">
        <v>232.68</v>
      </c>
      <c r="F186" s="25">
        <v>46.41</v>
      </c>
      <c r="G186" s="32">
        <f>ROUND(E186*F186,2)</f>
        <v>10798.68</v>
      </c>
    </row>
    <row r="187" spans="1:7" x14ac:dyDescent="0.3">
      <c r="A187" s="9"/>
      <c r="B187" s="9"/>
      <c r="C187" s="9"/>
      <c r="D187" s="17"/>
      <c r="E187" s="25"/>
      <c r="F187" s="25"/>
      <c r="G187" s="32"/>
    </row>
    <row r="188" spans="1:7" x14ac:dyDescent="0.3">
      <c r="A188" s="9" t="s">
        <v>273</v>
      </c>
      <c r="B188" s="9" t="s">
        <v>17</v>
      </c>
      <c r="C188" s="9" t="s">
        <v>27</v>
      </c>
      <c r="D188" s="17" t="s">
        <v>274</v>
      </c>
      <c r="E188" s="25">
        <v>30.4</v>
      </c>
      <c r="F188" s="25">
        <v>46.41</v>
      </c>
      <c r="G188" s="32">
        <f>ROUND(E188*F188,2)</f>
        <v>1410.86</v>
      </c>
    </row>
    <row r="189" spans="1:7" ht="75.599999999999994" x14ac:dyDescent="0.3">
      <c r="A189" s="8"/>
      <c r="B189" s="8"/>
      <c r="C189" s="8"/>
      <c r="D189" s="16" t="s">
        <v>275</v>
      </c>
      <c r="E189" s="25"/>
      <c r="F189" s="25"/>
      <c r="G189" s="31"/>
    </row>
    <row r="190" spans="1:7" x14ac:dyDescent="0.3">
      <c r="A190" s="9" t="s">
        <v>276</v>
      </c>
      <c r="B190" s="9" t="s">
        <v>17</v>
      </c>
      <c r="C190" s="9" t="s">
        <v>40</v>
      </c>
      <c r="D190" s="17" t="s">
        <v>277</v>
      </c>
      <c r="E190" s="25">
        <v>232.71</v>
      </c>
      <c r="F190" s="25">
        <v>14.38</v>
      </c>
      <c r="G190" s="32">
        <f>ROUND(E190*F190,2)</f>
        <v>3346.37</v>
      </c>
    </row>
    <row r="191" spans="1:7" ht="43.2" x14ac:dyDescent="0.3">
      <c r="A191" s="8"/>
      <c r="B191" s="8"/>
      <c r="C191" s="8"/>
      <c r="D191" s="16" t="s">
        <v>278</v>
      </c>
      <c r="E191" s="25"/>
      <c r="F191" s="25"/>
      <c r="G191" s="31"/>
    </row>
    <row r="192" spans="1:7" x14ac:dyDescent="0.3">
      <c r="A192" s="9" t="s">
        <v>279</v>
      </c>
      <c r="B192" s="9" t="s">
        <v>17</v>
      </c>
      <c r="C192" s="9" t="s">
        <v>40</v>
      </c>
      <c r="D192" s="17" t="s">
        <v>280</v>
      </c>
      <c r="E192" s="25">
        <v>38.159999999999997</v>
      </c>
      <c r="F192" s="25">
        <v>19.87</v>
      </c>
      <c r="G192" s="32">
        <f>ROUND(E192*F192,2)</f>
        <v>758.24</v>
      </c>
    </row>
    <row r="193" spans="1:7" ht="43.2" x14ac:dyDescent="0.3">
      <c r="A193" s="8"/>
      <c r="B193" s="8"/>
      <c r="C193" s="8"/>
      <c r="D193" s="16" t="s">
        <v>281</v>
      </c>
      <c r="E193" s="25"/>
      <c r="F193" s="25"/>
      <c r="G193" s="31"/>
    </row>
    <row r="194" spans="1:7" x14ac:dyDescent="0.3">
      <c r="A194" s="9" t="s">
        <v>282</v>
      </c>
      <c r="B194" s="9" t="s">
        <v>17</v>
      </c>
      <c r="C194" s="9" t="s">
        <v>27</v>
      </c>
      <c r="D194" s="17" t="s">
        <v>283</v>
      </c>
      <c r="E194" s="25">
        <v>52</v>
      </c>
      <c r="F194" s="25">
        <v>34.25</v>
      </c>
      <c r="G194" s="32">
        <f>ROUND(E194*F194,2)</f>
        <v>1781</v>
      </c>
    </row>
    <row r="195" spans="1:7" ht="21.6" x14ac:dyDescent="0.3">
      <c r="A195" s="8"/>
      <c r="B195" s="8"/>
      <c r="C195" s="8"/>
      <c r="D195" s="16" t="s">
        <v>284</v>
      </c>
      <c r="E195" s="25"/>
      <c r="F195" s="25"/>
      <c r="G195" s="31"/>
    </row>
    <row r="196" spans="1:7" x14ac:dyDescent="0.3">
      <c r="A196" s="8"/>
      <c r="B196" s="8"/>
      <c r="C196" s="8"/>
      <c r="D196" s="18" t="s">
        <v>285</v>
      </c>
      <c r="E196" s="25">
        <v>1</v>
      </c>
      <c r="F196" s="24">
        <f>G164+G166+G168+G170+G172+G174+G176+G178+G180+G182+G184+G186+G188+G190+G192+G194</f>
        <v>66855.63</v>
      </c>
      <c r="G196" s="30">
        <f>ROUND(F196*E196,2)</f>
        <v>66855.63</v>
      </c>
    </row>
    <row r="197" spans="1:7" ht="1.05" customHeight="1" x14ac:dyDescent="0.3">
      <c r="A197" s="10"/>
      <c r="B197" s="10"/>
      <c r="C197" s="10"/>
      <c r="D197" s="19"/>
      <c r="E197" s="26"/>
      <c r="F197" s="26"/>
      <c r="G197" s="33"/>
    </row>
    <row r="198" spans="1:7" x14ac:dyDescent="0.3">
      <c r="A198" s="6" t="s">
        <v>286</v>
      </c>
      <c r="B198" s="6" t="s">
        <v>11</v>
      </c>
      <c r="C198" s="6" t="s">
        <v>0</v>
      </c>
      <c r="D198" s="14" t="s">
        <v>287</v>
      </c>
      <c r="E198" s="24">
        <f>E222</f>
        <v>1</v>
      </c>
      <c r="F198" s="24">
        <f>F222</f>
        <v>72873.460000000006</v>
      </c>
      <c r="G198" s="30">
        <f>G222</f>
        <v>72873.460000000006</v>
      </c>
    </row>
    <row r="199" spans="1:7" ht="21.6" x14ac:dyDescent="0.3">
      <c r="A199" s="8"/>
      <c r="B199" s="8"/>
      <c r="C199" s="8"/>
      <c r="D199" s="16" t="s">
        <v>288</v>
      </c>
      <c r="E199" s="25"/>
      <c r="F199" s="25"/>
      <c r="G199" s="31"/>
    </row>
    <row r="200" spans="1:7" x14ac:dyDescent="0.3">
      <c r="A200" s="9" t="s">
        <v>289</v>
      </c>
      <c r="B200" s="9" t="s">
        <v>17</v>
      </c>
      <c r="C200" s="9" t="s">
        <v>27</v>
      </c>
      <c r="D200" s="17" t="s">
        <v>290</v>
      </c>
      <c r="E200" s="25">
        <v>6.5</v>
      </c>
      <c r="F200" s="25">
        <v>96.95</v>
      </c>
      <c r="G200" s="32">
        <f>ROUND(E200*F200,2)</f>
        <v>630.17999999999995</v>
      </c>
    </row>
    <row r="201" spans="1:7" ht="140.4" x14ac:dyDescent="0.3">
      <c r="A201" s="8"/>
      <c r="B201" s="8"/>
      <c r="C201" s="8"/>
      <c r="D201" s="16" t="s">
        <v>291</v>
      </c>
      <c r="E201" s="25"/>
      <c r="F201" s="25"/>
      <c r="G201" s="31"/>
    </row>
    <row r="202" spans="1:7" x14ac:dyDescent="0.3">
      <c r="A202" s="9" t="s">
        <v>292</v>
      </c>
      <c r="B202" s="9" t="s">
        <v>17</v>
      </c>
      <c r="C202" s="9" t="s">
        <v>27</v>
      </c>
      <c r="D202" s="17" t="s">
        <v>293</v>
      </c>
      <c r="E202" s="25">
        <v>45</v>
      </c>
      <c r="F202" s="25">
        <v>54.05</v>
      </c>
      <c r="G202" s="32">
        <f>ROUND(E202*F202,2)</f>
        <v>2432.25</v>
      </c>
    </row>
    <row r="203" spans="1:7" x14ac:dyDescent="0.3">
      <c r="A203" s="9" t="s">
        <v>294</v>
      </c>
      <c r="B203" s="9" t="s">
        <v>17</v>
      </c>
      <c r="C203" s="9" t="s">
        <v>27</v>
      </c>
      <c r="D203" s="17" t="s">
        <v>295</v>
      </c>
      <c r="E203" s="25">
        <v>193</v>
      </c>
      <c r="F203" s="25">
        <v>60.14</v>
      </c>
      <c r="G203" s="32">
        <f>ROUND(E203*F203,2)</f>
        <v>11607.02</v>
      </c>
    </row>
    <row r="204" spans="1:7" ht="75.599999999999994" x14ac:dyDescent="0.3">
      <c r="A204" s="8"/>
      <c r="B204" s="8"/>
      <c r="C204" s="8"/>
      <c r="D204" s="16" t="s">
        <v>296</v>
      </c>
      <c r="E204" s="25"/>
      <c r="F204" s="25"/>
      <c r="G204" s="31"/>
    </row>
    <row r="205" spans="1:7" x14ac:dyDescent="0.3">
      <c r="A205" s="9" t="s">
        <v>297</v>
      </c>
      <c r="B205" s="9" t="s">
        <v>17</v>
      </c>
      <c r="C205" s="9" t="s">
        <v>27</v>
      </c>
      <c r="D205" s="17" t="s">
        <v>298</v>
      </c>
      <c r="E205" s="25">
        <v>147</v>
      </c>
      <c r="F205" s="25">
        <v>59.58</v>
      </c>
      <c r="G205" s="32">
        <f>ROUND(E205*F205,2)</f>
        <v>8758.26</v>
      </c>
    </row>
    <row r="206" spans="1:7" ht="118.8" x14ac:dyDescent="0.3">
      <c r="A206" s="8"/>
      <c r="B206" s="8"/>
      <c r="C206" s="8"/>
      <c r="D206" s="16" t="s">
        <v>299</v>
      </c>
      <c r="E206" s="25"/>
      <c r="F206" s="25"/>
      <c r="G206" s="31"/>
    </row>
    <row r="207" spans="1:7" x14ac:dyDescent="0.3">
      <c r="A207" s="9" t="s">
        <v>300</v>
      </c>
      <c r="B207" s="9" t="s">
        <v>17</v>
      </c>
      <c r="C207" s="9" t="s">
        <v>27</v>
      </c>
      <c r="D207" s="17" t="s">
        <v>301</v>
      </c>
      <c r="E207" s="25">
        <v>165</v>
      </c>
      <c r="F207" s="25">
        <v>59.58</v>
      </c>
      <c r="G207" s="32">
        <f>ROUND(E207*F207,2)</f>
        <v>9830.7000000000007</v>
      </c>
    </row>
    <row r="208" spans="1:7" ht="32.4" x14ac:dyDescent="0.3">
      <c r="A208" s="8"/>
      <c r="B208" s="8"/>
      <c r="C208" s="8"/>
      <c r="D208" s="16" t="s">
        <v>302</v>
      </c>
      <c r="E208" s="25"/>
      <c r="F208" s="25"/>
      <c r="G208" s="31"/>
    </row>
    <row r="209" spans="1:7" x14ac:dyDescent="0.3">
      <c r="A209" s="9" t="s">
        <v>303</v>
      </c>
      <c r="B209" s="9" t="s">
        <v>17</v>
      </c>
      <c r="C209" s="9" t="s">
        <v>27</v>
      </c>
      <c r="D209" s="17" t="s">
        <v>304</v>
      </c>
      <c r="E209" s="25">
        <v>455</v>
      </c>
      <c r="F209" s="25">
        <v>54.05</v>
      </c>
      <c r="G209" s="32">
        <f>ROUND(E209*F209,2)</f>
        <v>24592.75</v>
      </c>
    </row>
    <row r="210" spans="1:7" x14ac:dyDescent="0.3">
      <c r="A210" s="9" t="s">
        <v>305</v>
      </c>
      <c r="B210" s="9" t="s">
        <v>17</v>
      </c>
      <c r="C210" s="9" t="s">
        <v>40</v>
      </c>
      <c r="D210" s="17" t="s">
        <v>306</v>
      </c>
      <c r="E210" s="25">
        <v>15.47</v>
      </c>
      <c r="F210" s="25">
        <v>49.53</v>
      </c>
      <c r="G210" s="32">
        <f>ROUND(E210*F210,2)</f>
        <v>766.23</v>
      </c>
    </row>
    <row r="211" spans="1:7" ht="54" x14ac:dyDescent="0.3">
      <c r="A211" s="8"/>
      <c r="B211" s="8"/>
      <c r="C211" s="8"/>
      <c r="D211" s="16" t="s">
        <v>307</v>
      </c>
      <c r="E211" s="25"/>
      <c r="F211" s="25"/>
      <c r="G211" s="31"/>
    </row>
    <row r="212" spans="1:7" x14ac:dyDescent="0.3">
      <c r="A212" s="9" t="s">
        <v>308</v>
      </c>
      <c r="B212" s="9" t="s">
        <v>17</v>
      </c>
      <c r="C212" s="9" t="s">
        <v>40</v>
      </c>
      <c r="D212" s="17" t="s">
        <v>309</v>
      </c>
      <c r="E212" s="25">
        <v>32</v>
      </c>
      <c r="F212" s="25">
        <v>95.89</v>
      </c>
      <c r="G212" s="32">
        <f>ROUND(E212*F212,2)</f>
        <v>3068.48</v>
      </c>
    </row>
    <row r="213" spans="1:7" ht="75.599999999999994" x14ac:dyDescent="0.3">
      <c r="A213" s="8"/>
      <c r="B213" s="8"/>
      <c r="C213" s="8"/>
      <c r="D213" s="16" t="s">
        <v>310</v>
      </c>
      <c r="E213" s="25"/>
      <c r="F213" s="25"/>
      <c r="G213" s="31"/>
    </row>
    <row r="214" spans="1:7" x14ac:dyDescent="0.3">
      <c r="A214" s="9" t="s">
        <v>311</v>
      </c>
      <c r="B214" s="9" t="s">
        <v>17</v>
      </c>
      <c r="C214" s="9" t="s">
        <v>40</v>
      </c>
      <c r="D214" s="17" t="s">
        <v>312</v>
      </c>
      <c r="E214" s="25">
        <v>50</v>
      </c>
      <c r="F214" s="25">
        <v>6.17</v>
      </c>
      <c r="G214" s="32">
        <f>ROUND(E214*F214,2)</f>
        <v>308.5</v>
      </c>
    </row>
    <row r="215" spans="1:7" ht="32.4" x14ac:dyDescent="0.3">
      <c r="A215" s="8"/>
      <c r="B215" s="8"/>
      <c r="C215" s="8"/>
      <c r="D215" s="16" t="s">
        <v>313</v>
      </c>
      <c r="E215" s="25"/>
      <c r="F215" s="25"/>
      <c r="G215" s="31"/>
    </row>
    <row r="216" spans="1:7" x14ac:dyDescent="0.3">
      <c r="A216" s="9" t="s">
        <v>314</v>
      </c>
      <c r="B216" s="9" t="s">
        <v>17</v>
      </c>
      <c r="C216" s="9" t="s">
        <v>40</v>
      </c>
      <c r="D216" s="17" t="s">
        <v>315</v>
      </c>
      <c r="E216" s="25">
        <v>26.4</v>
      </c>
      <c r="F216" s="25">
        <v>6.17</v>
      </c>
      <c r="G216" s="32">
        <f>ROUND(E216*F216,2)</f>
        <v>162.88999999999999</v>
      </c>
    </row>
    <row r="217" spans="1:7" ht="32.4" x14ac:dyDescent="0.3">
      <c r="A217" s="8"/>
      <c r="B217" s="8"/>
      <c r="C217" s="8"/>
      <c r="D217" s="16" t="s">
        <v>316</v>
      </c>
      <c r="E217" s="25"/>
      <c r="F217" s="25"/>
      <c r="G217" s="31"/>
    </row>
    <row r="218" spans="1:7" x14ac:dyDescent="0.3">
      <c r="A218" s="9" t="s">
        <v>317</v>
      </c>
      <c r="B218" s="9" t="s">
        <v>17</v>
      </c>
      <c r="C218" s="9" t="s">
        <v>27</v>
      </c>
      <c r="D218" s="17" t="s">
        <v>318</v>
      </c>
      <c r="E218" s="25">
        <v>110</v>
      </c>
      <c r="F218" s="25">
        <v>59.58</v>
      </c>
      <c r="G218" s="32">
        <f>ROUND(E218*F218,2)</f>
        <v>6553.8</v>
      </c>
    </row>
    <row r="219" spans="1:7" x14ac:dyDescent="0.3">
      <c r="A219" s="9" t="s">
        <v>319</v>
      </c>
      <c r="B219" s="9" t="s">
        <v>17</v>
      </c>
      <c r="C219" s="9" t="s">
        <v>70</v>
      </c>
      <c r="D219" s="17" t="s">
        <v>320</v>
      </c>
      <c r="E219" s="25">
        <v>24</v>
      </c>
      <c r="F219" s="25">
        <v>83.35</v>
      </c>
      <c r="G219" s="32">
        <f>ROUND(E219*F219,2)</f>
        <v>2000.4</v>
      </c>
    </row>
    <row r="220" spans="1:7" ht="75.599999999999994" x14ac:dyDescent="0.3">
      <c r="A220" s="8"/>
      <c r="B220" s="8"/>
      <c r="C220" s="8"/>
      <c r="D220" s="16" t="s">
        <v>321</v>
      </c>
      <c r="E220" s="25"/>
      <c r="F220" s="25"/>
      <c r="G220" s="31"/>
    </row>
    <row r="221" spans="1:7" x14ac:dyDescent="0.3">
      <c r="A221" s="9" t="s">
        <v>322</v>
      </c>
      <c r="B221" s="9" t="s">
        <v>17</v>
      </c>
      <c r="C221" s="9" t="s">
        <v>40</v>
      </c>
      <c r="D221" s="17" t="s">
        <v>323</v>
      </c>
      <c r="E221" s="25">
        <v>40</v>
      </c>
      <c r="F221" s="25">
        <v>54.05</v>
      </c>
      <c r="G221" s="32">
        <f>ROUND(E221*F221,2)</f>
        <v>2162</v>
      </c>
    </row>
    <row r="222" spans="1:7" x14ac:dyDescent="0.3">
      <c r="A222" s="8"/>
      <c r="B222" s="8"/>
      <c r="C222" s="8"/>
      <c r="D222" s="18" t="s">
        <v>324</v>
      </c>
      <c r="E222" s="25">
        <v>1</v>
      </c>
      <c r="F222" s="24">
        <f>G200+G202+G203+G205+G207+G209+G210+G212+G214+G216+G218+G219+G221</f>
        <v>72873.460000000006</v>
      </c>
      <c r="G222" s="30">
        <f>ROUND(F222*E222,2)</f>
        <v>72873.460000000006</v>
      </c>
    </row>
    <row r="223" spans="1:7" ht="1.05" customHeight="1" x14ac:dyDescent="0.3">
      <c r="A223" s="10"/>
      <c r="B223" s="10"/>
      <c r="C223" s="10"/>
      <c r="D223" s="19"/>
      <c r="E223" s="26"/>
      <c r="F223" s="26"/>
      <c r="G223" s="33"/>
    </row>
    <row r="224" spans="1:7" x14ac:dyDescent="0.3">
      <c r="A224" s="6" t="s">
        <v>325</v>
      </c>
      <c r="B224" s="6" t="s">
        <v>11</v>
      </c>
      <c r="C224" s="6" t="s">
        <v>0</v>
      </c>
      <c r="D224" s="14" t="s">
        <v>326</v>
      </c>
      <c r="E224" s="24">
        <f>E263</f>
        <v>1</v>
      </c>
      <c r="F224" s="24">
        <f>F263</f>
        <v>60326.47</v>
      </c>
      <c r="G224" s="30">
        <f>G263</f>
        <v>60326.47</v>
      </c>
    </row>
    <row r="225" spans="1:7" x14ac:dyDescent="0.3">
      <c r="A225" s="9" t="s">
        <v>327</v>
      </c>
      <c r="B225" s="9" t="s">
        <v>17</v>
      </c>
      <c r="C225" s="9" t="s">
        <v>27</v>
      </c>
      <c r="D225" s="17" t="s">
        <v>328</v>
      </c>
      <c r="E225" s="25">
        <v>24.26</v>
      </c>
      <c r="F225" s="25">
        <v>681.81</v>
      </c>
      <c r="G225" s="32">
        <f>ROUND(E225*F225,2)</f>
        <v>16540.71</v>
      </c>
    </row>
    <row r="226" spans="1:7" ht="172.8" x14ac:dyDescent="0.3">
      <c r="A226" s="8"/>
      <c r="B226" s="8"/>
      <c r="C226" s="8"/>
      <c r="D226" s="16" t="s">
        <v>329</v>
      </c>
      <c r="E226" s="25"/>
      <c r="F226" s="25"/>
      <c r="G226" s="31"/>
    </row>
    <row r="227" spans="1:7" x14ac:dyDescent="0.3">
      <c r="A227" s="9" t="s">
        <v>330</v>
      </c>
      <c r="B227" s="9" t="s">
        <v>17</v>
      </c>
      <c r="C227" s="9" t="s">
        <v>27</v>
      </c>
      <c r="D227" s="17" t="s">
        <v>331</v>
      </c>
      <c r="E227" s="25">
        <v>16.36</v>
      </c>
      <c r="F227" s="25">
        <v>467.26</v>
      </c>
      <c r="G227" s="32">
        <f>ROUND(E227*F227,2)</f>
        <v>7644.37</v>
      </c>
    </row>
    <row r="228" spans="1:7" ht="151.19999999999999" x14ac:dyDescent="0.3">
      <c r="A228" s="8"/>
      <c r="B228" s="8"/>
      <c r="C228" s="8"/>
      <c r="D228" s="16" t="s">
        <v>332</v>
      </c>
      <c r="E228" s="25"/>
      <c r="F228" s="25"/>
      <c r="G228" s="31"/>
    </row>
    <row r="229" spans="1:7" x14ac:dyDescent="0.3">
      <c r="A229" s="9" t="s">
        <v>333</v>
      </c>
      <c r="B229" s="9" t="s">
        <v>17</v>
      </c>
      <c r="C229" s="9" t="s">
        <v>27</v>
      </c>
      <c r="D229" s="17" t="s">
        <v>334</v>
      </c>
      <c r="E229" s="25">
        <v>24.26</v>
      </c>
      <c r="F229" s="25">
        <v>0</v>
      </c>
      <c r="G229" s="32">
        <f>ROUND(E229*F229,2)</f>
        <v>0</v>
      </c>
    </row>
    <row r="230" spans="1:7" ht="140.4" x14ac:dyDescent="0.3">
      <c r="A230" s="8"/>
      <c r="B230" s="8"/>
      <c r="C230" s="8"/>
      <c r="D230" s="16" t="s">
        <v>335</v>
      </c>
      <c r="E230" s="25"/>
      <c r="F230" s="25"/>
      <c r="G230" s="31"/>
    </row>
    <row r="231" spans="1:7" x14ac:dyDescent="0.3">
      <c r="A231" s="9" t="s">
        <v>336</v>
      </c>
      <c r="B231" s="9" t="s">
        <v>17</v>
      </c>
      <c r="C231" s="9" t="s">
        <v>27</v>
      </c>
      <c r="D231" s="17" t="s">
        <v>337</v>
      </c>
      <c r="E231" s="25">
        <v>16.36</v>
      </c>
      <c r="F231" s="25">
        <v>0</v>
      </c>
      <c r="G231" s="32">
        <f>ROUND(E231*F231,2)</f>
        <v>0</v>
      </c>
    </row>
    <row r="232" spans="1:7" ht="108" x14ac:dyDescent="0.3">
      <c r="A232" s="8"/>
      <c r="B232" s="8"/>
      <c r="C232" s="8"/>
      <c r="D232" s="16" t="s">
        <v>338</v>
      </c>
      <c r="E232" s="25"/>
      <c r="F232" s="25"/>
      <c r="G232" s="31"/>
    </row>
    <row r="233" spans="1:7" x14ac:dyDescent="0.3">
      <c r="A233" s="9" t="s">
        <v>339</v>
      </c>
      <c r="B233" s="9" t="s">
        <v>17</v>
      </c>
      <c r="C233" s="9" t="s">
        <v>165</v>
      </c>
      <c r="D233" s="17" t="s">
        <v>340</v>
      </c>
      <c r="E233" s="25">
        <v>2</v>
      </c>
      <c r="F233" s="25">
        <v>1164.48</v>
      </c>
      <c r="G233" s="32">
        <f>ROUND(E233*F233,2)</f>
        <v>2328.96</v>
      </c>
    </row>
    <row r="234" spans="1:7" ht="86.4" x14ac:dyDescent="0.3">
      <c r="A234" s="8"/>
      <c r="B234" s="8"/>
      <c r="C234" s="8"/>
      <c r="D234" s="16" t="s">
        <v>341</v>
      </c>
      <c r="E234" s="25"/>
      <c r="F234" s="25"/>
      <c r="G234" s="31"/>
    </row>
    <row r="235" spans="1:7" x14ac:dyDescent="0.3">
      <c r="A235" s="9" t="s">
        <v>342</v>
      </c>
      <c r="B235" s="9" t="s">
        <v>17</v>
      </c>
      <c r="C235" s="9" t="s">
        <v>165</v>
      </c>
      <c r="D235" s="17" t="s">
        <v>343</v>
      </c>
      <c r="E235" s="25">
        <v>8</v>
      </c>
      <c r="F235" s="25">
        <v>41.1</v>
      </c>
      <c r="G235" s="32">
        <f>ROUND(E235*F235,2)</f>
        <v>328.8</v>
      </c>
    </row>
    <row r="236" spans="1:7" ht="43.2" x14ac:dyDescent="0.3">
      <c r="A236" s="8"/>
      <c r="B236" s="8"/>
      <c r="C236" s="8"/>
      <c r="D236" s="16" t="s">
        <v>344</v>
      </c>
      <c r="E236" s="25"/>
      <c r="F236" s="25"/>
      <c r="G236" s="31"/>
    </row>
    <row r="237" spans="1:7" x14ac:dyDescent="0.3">
      <c r="A237" s="9" t="s">
        <v>345</v>
      </c>
      <c r="B237" s="9" t="s">
        <v>17</v>
      </c>
      <c r="C237" s="9" t="s">
        <v>27</v>
      </c>
      <c r="D237" s="17" t="s">
        <v>346</v>
      </c>
      <c r="E237" s="25">
        <v>66.87</v>
      </c>
      <c r="F237" s="25">
        <v>106.86</v>
      </c>
      <c r="G237" s="32">
        <f>ROUND(E237*F237,2)</f>
        <v>7145.73</v>
      </c>
    </row>
    <row r="238" spans="1:7" ht="43.2" x14ac:dyDescent="0.3">
      <c r="A238" s="8"/>
      <c r="B238" s="8"/>
      <c r="C238" s="8"/>
      <c r="D238" s="16" t="s">
        <v>347</v>
      </c>
      <c r="E238" s="25"/>
      <c r="F238" s="25"/>
      <c r="G238" s="31"/>
    </row>
    <row r="239" spans="1:7" x14ac:dyDescent="0.3">
      <c r="A239" s="9" t="s">
        <v>348</v>
      </c>
      <c r="B239" s="9" t="s">
        <v>17</v>
      </c>
      <c r="C239" s="9" t="s">
        <v>27</v>
      </c>
      <c r="D239" s="17" t="s">
        <v>349</v>
      </c>
      <c r="E239" s="25">
        <v>13.35</v>
      </c>
      <c r="F239" s="25">
        <v>350.72</v>
      </c>
      <c r="G239" s="32">
        <f>ROUND(E239*F239,2)</f>
        <v>4682.1099999999997</v>
      </c>
    </row>
    <row r="240" spans="1:7" ht="43.2" x14ac:dyDescent="0.3">
      <c r="A240" s="8"/>
      <c r="B240" s="8"/>
      <c r="C240" s="8"/>
      <c r="D240" s="16" t="s">
        <v>350</v>
      </c>
      <c r="E240" s="25"/>
      <c r="F240" s="25"/>
      <c r="G240" s="31"/>
    </row>
    <row r="241" spans="1:7" x14ac:dyDescent="0.3">
      <c r="A241" s="9" t="s">
        <v>351</v>
      </c>
      <c r="B241" s="9" t="s">
        <v>17</v>
      </c>
      <c r="C241" s="9" t="s">
        <v>27</v>
      </c>
      <c r="D241" s="17" t="s">
        <v>352</v>
      </c>
      <c r="E241" s="25">
        <v>10.85</v>
      </c>
      <c r="F241" s="25">
        <v>378.79</v>
      </c>
      <c r="G241" s="32">
        <f>ROUND(E241*F241,2)</f>
        <v>4109.87</v>
      </c>
    </row>
    <row r="242" spans="1:7" ht="140.4" x14ac:dyDescent="0.3">
      <c r="A242" s="8"/>
      <c r="B242" s="8"/>
      <c r="C242" s="8"/>
      <c r="D242" s="16" t="s">
        <v>353</v>
      </c>
      <c r="E242" s="25"/>
      <c r="F242" s="25"/>
      <c r="G242" s="31"/>
    </row>
    <row r="243" spans="1:7" x14ac:dyDescent="0.3">
      <c r="A243" s="9" t="s">
        <v>354</v>
      </c>
      <c r="B243" s="9" t="s">
        <v>17</v>
      </c>
      <c r="C243" s="9" t="s">
        <v>165</v>
      </c>
      <c r="D243" s="17" t="s">
        <v>355</v>
      </c>
      <c r="E243" s="25">
        <v>8</v>
      </c>
      <c r="F243" s="25">
        <v>137</v>
      </c>
      <c r="G243" s="32">
        <f>ROUND(E243*F243,2)</f>
        <v>1096</v>
      </c>
    </row>
    <row r="244" spans="1:7" ht="32.4" x14ac:dyDescent="0.3">
      <c r="A244" s="8"/>
      <c r="B244" s="8"/>
      <c r="C244" s="8"/>
      <c r="D244" s="16" t="s">
        <v>356</v>
      </c>
      <c r="E244" s="25"/>
      <c r="F244" s="25"/>
      <c r="G244" s="31"/>
    </row>
    <row r="245" spans="1:7" x14ac:dyDescent="0.3">
      <c r="A245" s="9" t="s">
        <v>357</v>
      </c>
      <c r="B245" s="9" t="s">
        <v>17</v>
      </c>
      <c r="C245" s="9" t="s">
        <v>27</v>
      </c>
      <c r="D245" s="17" t="s">
        <v>358</v>
      </c>
      <c r="E245" s="25">
        <v>74.069999999999993</v>
      </c>
      <c r="F245" s="25">
        <v>68.5</v>
      </c>
      <c r="G245" s="32">
        <f>ROUND(E245*F245,2)</f>
        <v>5073.8</v>
      </c>
    </row>
    <row r="246" spans="1:7" ht="140.4" x14ac:dyDescent="0.3">
      <c r="A246" s="8"/>
      <c r="B246" s="8"/>
      <c r="C246" s="8"/>
      <c r="D246" s="16" t="s">
        <v>359</v>
      </c>
      <c r="E246" s="25"/>
      <c r="F246" s="25"/>
      <c r="G246" s="31"/>
    </row>
    <row r="247" spans="1:7" x14ac:dyDescent="0.3">
      <c r="A247" s="9" t="s">
        <v>360</v>
      </c>
      <c r="B247" s="9" t="s">
        <v>17</v>
      </c>
      <c r="C247" s="9" t="s">
        <v>70</v>
      </c>
      <c r="D247" s="17" t="s">
        <v>361</v>
      </c>
      <c r="E247" s="25">
        <v>1</v>
      </c>
      <c r="F247" s="25">
        <v>609.64</v>
      </c>
      <c r="G247" s="32">
        <f>ROUND(E247*F247,2)</f>
        <v>609.64</v>
      </c>
    </row>
    <row r="248" spans="1:7" ht="86.4" x14ac:dyDescent="0.3">
      <c r="A248" s="8"/>
      <c r="B248" s="8"/>
      <c r="C248" s="8"/>
      <c r="D248" s="16" t="s">
        <v>362</v>
      </c>
      <c r="E248" s="25"/>
      <c r="F248" s="25"/>
      <c r="G248" s="31"/>
    </row>
    <row r="249" spans="1:7" x14ac:dyDescent="0.3">
      <c r="A249" s="9" t="s">
        <v>363</v>
      </c>
      <c r="B249" s="9" t="s">
        <v>17</v>
      </c>
      <c r="C249" s="9" t="s">
        <v>165</v>
      </c>
      <c r="D249" s="17" t="s">
        <v>364</v>
      </c>
      <c r="E249" s="25">
        <v>1</v>
      </c>
      <c r="F249" s="25">
        <v>649.87</v>
      </c>
      <c r="G249" s="32">
        <f>ROUND(E249*F249,2)</f>
        <v>649.87</v>
      </c>
    </row>
    <row r="250" spans="1:7" ht="64.8" x14ac:dyDescent="0.3">
      <c r="A250" s="8"/>
      <c r="B250" s="8"/>
      <c r="C250" s="8"/>
      <c r="D250" s="16" t="s">
        <v>365</v>
      </c>
      <c r="E250" s="25"/>
      <c r="F250" s="25"/>
      <c r="G250" s="31"/>
    </row>
    <row r="251" spans="1:7" x14ac:dyDescent="0.3">
      <c r="A251" s="9" t="s">
        <v>366</v>
      </c>
      <c r="B251" s="9" t="s">
        <v>17</v>
      </c>
      <c r="C251" s="9" t="s">
        <v>70</v>
      </c>
      <c r="D251" s="17" t="s">
        <v>367</v>
      </c>
      <c r="E251" s="25">
        <v>1</v>
      </c>
      <c r="F251" s="25">
        <v>487.44</v>
      </c>
      <c r="G251" s="32">
        <f>ROUND(E251*F251,2)</f>
        <v>487.44</v>
      </c>
    </row>
    <row r="252" spans="1:7" ht="54" x14ac:dyDescent="0.3">
      <c r="A252" s="8"/>
      <c r="B252" s="8"/>
      <c r="C252" s="8"/>
      <c r="D252" s="16" t="s">
        <v>368</v>
      </c>
      <c r="E252" s="25"/>
      <c r="F252" s="25"/>
      <c r="G252" s="31"/>
    </row>
    <row r="253" spans="1:7" x14ac:dyDescent="0.3">
      <c r="A253" s="9" t="s">
        <v>369</v>
      </c>
      <c r="B253" s="9" t="s">
        <v>17</v>
      </c>
      <c r="C253" s="9" t="s">
        <v>70</v>
      </c>
      <c r="D253" s="17" t="s">
        <v>370</v>
      </c>
      <c r="E253" s="25">
        <v>2</v>
      </c>
      <c r="F253" s="25">
        <v>783.45</v>
      </c>
      <c r="G253" s="32">
        <f>ROUND(E253*F253,2)</f>
        <v>1566.9</v>
      </c>
    </row>
    <row r="254" spans="1:7" ht="64.8" x14ac:dyDescent="0.3">
      <c r="A254" s="8"/>
      <c r="B254" s="8"/>
      <c r="C254" s="8"/>
      <c r="D254" s="16" t="s">
        <v>371</v>
      </c>
      <c r="E254" s="25"/>
      <c r="F254" s="25"/>
      <c r="G254" s="31"/>
    </row>
    <row r="255" spans="1:7" x14ac:dyDescent="0.3">
      <c r="A255" s="9" t="s">
        <v>372</v>
      </c>
      <c r="B255" s="9" t="s">
        <v>17</v>
      </c>
      <c r="C255" s="9" t="s">
        <v>165</v>
      </c>
      <c r="D255" s="17" t="s">
        <v>373</v>
      </c>
      <c r="E255" s="25">
        <v>1</v>
      </c>
      <c r="F255" s="25">
        <v>678.14</v>
      </c>
      <c r="G255" s="32">
        <f>ROUND(E255*F255,2)</f>
        <v>678.14</v>
      </c>
    </row>
    <row r="256" spans="1:7" ht="64.8" x14ac:dyDescent="0.3">
      <c r="A256" s="8"/>
      <c r="B256" s="8"/>
      <c r="C256" s="8"/>
      <c r="D256" s="16" t="s">
        <v>374</v>
      </c>
      <c r="E256" s="25"/>
      <c r="F256" s="25"/>
      <c r="G256" s="31"/>
    </row>
    <row r="257" spans="1:7" x14ac:dyDescent="0.3">
      <c r="A257" s="9" t="s">
        <v>375</v>
      </c>
      <c r="B257" s="9" t="s">
        <v>17</v>
      </c>
      <c r="C257" s="9" t="s">
        <v>70</v>
      </c>
      <c r="D257" s="17" t="s">
        <v>376</v>
      </c>
      <c r="E257" s="25">
        <v>2</v>
      </c>
      <c r="F257" s="25">
        <v>205.5</v>
      </c>
      <c r="G257" s="32">
        <f>ROUND(E257*F257,2)</f>
        <v>411</v>
      </c>
    </row>
    <row r="258" spans="1:7" ht="21.6" x14ac:dyDescent="0.3">
      <c r="A258" s="8"/>
      <c r="B258" s="8"/>
      <c r="C258" s="8"/>
      <c r="D258" s="16" t="s">
        <v>377</v>
      </c>
      <c r="E258" s="25"/>
      <c r="F258" s="25"/>
      <c r="G258" s="31"/>
    </row>
    <row r="259" spans="1:7" x14ac:dyDescent="0.3">
      <c r="A259" s="9" t="s">
        <v>378</v>
      </c>
      <c r="B259" s="9" t="s">
        <v>17</v>
      </c>
      <c r="C259" s="9" t="s">
        <v>165</v>
      </c>
      <c r="D259" s="17" t="s">
        <v>379</v>
      </c>
      <c r="E259" s="25">
        <v>2</v>
      </c>
      <c r="F259" s="25">
        <v>609.64</v>
      </c>
      <c r="G259" s="32">
        <f>ROUND(E259*F259,2)</f>
        <v>1219.28</v>
      </c>
    </row>
    <row r="260" spans="1:7" ht="64.8" x14ac:dyDescent="0.3">
      <c r="A260" s="8"/>
      <c r="B260" s="8"/>
      <c r="C260" s="8"/>
      <c r="D260" s="16" t="s">
        <v>380</v>
      </c>
      <c r="E260" s="25"/>
      <c r="F260" s="25"/>
      <c r="G260" s="31"/>
    </row>
    <row r="261" spans="1:7" x14ac:dyDescent="0.3">
      <c r="A261" s="9" t="s">
        <v>381</v>
      </c>
      <c r="B261" s="9" t="s">
        <v>17</v>
      </c>
      <c r="C261" s="9" t="s">
        <v>40</v>
      </c>
      <c r="D261" s="17" t="s">
        <v>382</v>
      </c>
      <c r="E261" s="25">
        <v>15</v>
      </c>
      <c r="F261" s="25">
        <v>383.59</v>
      </c>
      <c r="G261" s="32">
        <f>ROUND(E261*F261,2)</f>
        <v>5753.85</v>
      </c>
    </row>
    <row r="262" spans="1:7" ht="129.6" x14ac:dyDescent="0.3">
      <c r="A262" s="8"/>
      <c r="B262" s="8"/>
      <c r="C262" s="8"/>
      <c r="D262" s="16" t="s">
        <v>383</v>
      </c>
      <c r="E262" s="25"/>
      <c r="F262" s="25"/>
      <c r="G262" s="31"/>
    </row>
    <row r="263" spans="1:7" x14ac:dyDescent="0.3">
      <c r="A263" s="8"/>
      <c r="B263" s="8"/>
      <c r="C263" s="8"/>
      <c r="D263" s="18" t="s">
        <v>384</v>
      </c>
      <c r="E263" s="25">
        <v>1</v>
      </c>
      <c r="F263" s="24">
        <f>G225+G227+G229+G231+G233+G235+G237+G239+G241+G243+G245+G247+G249+G251+G253+G255+G257+G259+G261</f>
        <v>60326.47</v>
      </c>
      <c r="G263" s="30">
        <f>ROUND(F263*E263,2)</f>
        <v>60326.47</v>
      </c>
    </row>
    <row r="264" spans="1:7" ht="1.05" customHeight="1" x14ac:dyDescent="0.3">
      <c r="A264" s="10"/>
      <c r="B264" s="10"/>
      <c r="C264" s="10"/>
      <c r="D264" s="19"/>
      <c r="E264" s="26"/>
      <c r="F264" s="26"/>
      <c r="G264" s="33"/>
    </row>
    <row r="265" spans="1:7" x14ac:dyDescent="0.3">
      <c r="A265" s="6" t="s">
        <v>385</v>
      </c>
      <c r="B265" s="6" t="s">
        <v>11</v>
      </c>
      <c r="C265" s="6" t="s">
        <v>0</v>
      </c>
      <c r="D265" s="14" t="s">
        <v>386</v>
      </c>
      <c r="E265" s="24">
        <f>E296</f>
        <v>1</v>
      </c>
      <c r="F265" s="24">
        <f>F296</f>
        <v>11089.33</v>
      </c>
      <c r="G265" s="30">
        <f>G296</f>
        <v>11089.33</v>
      </c>
    </row>
    <row r="266" spans="1:7" x14ac:dyDescent="0.3">
      <c r="A266" s="9" t="s">
        <v>387</v>
      </c>
      <c r="B266" s="9" t="s">
        <v>17</v>
      </c>
      <c r="C266" s="9" t="s">
        <v>152</v>
      </c>
      <c r="D266" s="17" t="s">
        <v>388</v>
      </c>
      <c r="E266" s="25">
        <v>1</v>
      </c>
      <c r="F266" s="25">
        <v>986.39</v>
      </c>
      <c r="G266" s="32">
        <f>ROUND(E266*F266,2)</f>
        <v>986.39</v>
      </c>
    </row>
    <row r="267" spans="1:7" ht="129.6" x14ac:dyDescent="0.3">
      <c r="A267" s="8"/>
      <c r="B267" s="8"/>
      <c r="C267" s="8"/>
      <c r="D267" s="16" t="s">
        <v>389</v>
      </c>
      <c r="E267" s="25"/>
      <c r="F267" s="25"/>
      <c r="G267" s="31"/>
    </row>
    <row r="268" spans="1:7" x14ac:dyDescent="0.3">
      <c r="A268" s="9" t="s">
        <v>390</v>
      </c>
      <c r="B268" s="9" t="s">
        <v>17</v>
      </c>
      <c r="C268" s="9" t="s">
        <v>70</v>
      </c>
      <c r="D268" s="17" t="s">
        <v>391</v>
      </c>
      <c r="E268" s="25">
        <v>5</v>
      </c>
      <c r="F268" s="25">
        <v>147.96</v>
      </c>
      <c r="G268" s="32">
        <f>ROUND(E268*F268,2)</f>
        <v>739.8</v>
      </c>
    </row>
    <row r="269" spans="1:7" ht="54" x14ac:dyDescent="0.3">
      <c r="A269" s="8"/>
      <c r="B269" s="8"/>
      <c r="C269" s="8"/>
      <c r="D269" s="16" t="s">
        <v>392</v>
      </c>
      <c r="E269" s="25"/>
      <c r="F269" s="25"/>
      <c r="G269" s="31"/>
    </row>
    <row r="270" spans="1:7" x14ac:dyDescent="0.3">
      <c r="A270" s="9" t="s">
        <v>393</v>
      </c>
      <c r="B270" s="9" t="s">
        <v>17</v>
      </c>
      <c r="C270" s="9" t="s">
        <v>70</v>
      </c>
      <c r="D270" s="17" t="s">
        <v>394</v>
      </c>
      <c r="E270" s="25">
        <v>3</v>
      </c>
      <c r="F270" s="25">
        <v>123.29</v>
      </c>
      <c r="G270" s="32">
        <f>ROUND(E270*F270,2)</f>
        <v>369.87</v>
      </c>
    </row>
    <row r="271" spans="1:7" ht="54" x14ac:dyDescent="0.3">
      <c r="A271" s="8"/>
      <c r="B271" s="8"/>
      <c r="C271" s="8"/>
      <c r="D271" s="16" t="s">
        <v>395</v>
      </c>
      <c r="E271" s="25"/>
      <c r="F271" s="25"/>
      <c r="G271" s="31"/>
    </row>
    <row r="272" spans="1:7" x14ac:dyDescent="0.3">
      <c r="A272" s="9" t="s">
        <v>396</v>
      </c>
      <c r="B272" s="9" t="s">
        <v>17</v>
      </c>
      <c r="C272" s="9" t="s">
        <v>40</v>
      </c>
      <c r="D272" s="17" t="s">
        <v>397</v>
      </c>
      <c r="E272" s="25">
        <v>12</v>
      </c>
      <c r="F272" s="25">
        <v>92.48</v>
      </c>
      <c r="G272" s="32">
        <f>ROUND(E272*F272,2)</f>
        <v>1109.76</v>
      </c>
    </row>
    <row r="273" spans="1:7" ht="86.4" x14ac:dyDescent="0.3">
      <c r="A273" s="8"/>
      <c r="B273" s="8"/>
      <c r="C273" s="8"/>
      <c r="D273" s="16" t="s">
        <v>398</v>
      </c>
      <c r="E273" s="25"/>
      <c r="F273" s="25"/>
      <c r="G273" s="31"/>
    </row>
    <row r="274" spans="1:7" x14ac:dyDescent="0.3">
      <c r="A274" s="9" t="s">
        <v>399</v>
      </c>
      <c r="B274" s="9" t="s">
        <v>17</v>
      </c>
      <c r="C274" s="9" t="s">
        <v>70</v>
      </c>
      <c r="D274" s="17" t="s">
        <v>400</v>
      </c>
      <c r="E274" s="25">
        <v>155</v>
      </c>
      <c r="F274" s="25">
        <v>20.97</v>
      </c>
      <c r="G274" s="32">
        <f>ROUND(E274*F274,2)</f>
        <v>3250.35</v>
      </c>
    </row>
    <row r="275" spans="1:7" ht="86.4" x14ac:dyDescent="0.3">
      <c r="A275" s="8"/>
      <c r="B275" s="8"/>
      <c r="C275" s="8"/>
      <c r="D275" s="16" t="s">
        <v>401</v>
      </c>
      <c r="E275" s="25"/>
      <c r="F275" s="25"/>
      <c r="G275" s="31"/>
    </row>
    <row r="276" spans="1:7" x14ac:dyDescent="0.3">
      <c r="A276" s="9" t="s">
        <v>402</v>
      </c>
      <c r="B276" s="9" t="s">
        <v>17</v>
      </c>
      <c r="C276" s="9" t="s">
        <v>40</v>
      </c>
      <c r="D276" s="17" t="s">
        <v>403</v>
      </c>
      <c r="E276" s="25">
        <v>50</v>
      </c>
      <c r="F276" s="25">
        <v>23.42</v>
      </c>
      <c r="G276" s="32">
        <f>ROUND(E276*F276,2)</f>
        <v>1171</v>
      </c>
    </row>
    <row r="277" spans="1:7" ht="86.4" x14ac:dyDescent="0.3">
      <c r="A277" s="8"/>
      <c r="B277" s="8"/>
      <c r="C277" s="8"/>
      <c r="D277" s="16" t="s">
        <v>404</v>
      </c>
      <c r="E277" s="25"/>
      <c r="F277" s="25"/>
      <c r="G277" s="31"/>
    </row>
    <row r="278" spans="1:7" x14ac:dyDescent="0.3">
      <c r="A278" s="9" t="s">
        <v>405</v>
      </c>
      <c r="B278" s="9" t="s">
        <v>17</v>
      </c>
      <c r="C278" s="9" t="s">
        <v>40</v>
      </c>
      <c r="D278" s="17" t="s">
        <v>406</v>
      </c>
      <c r="E278" s="25">
        <v>15</v>
      </c>
      <c r="F278" s="25">
        <v>25.89</v>
      </c>
      <c r="G278" s="32">
        <f>ROUND(E278*F278,2)</f>
        <v>388.35</v>
      </c>
    </row>
    <row r="279" spans="1:7" ht="75.599999999999994" x14ac:dyDescent="0.3">
      <c r="A279" s="8"/>
      <c r="B279" s="8"/>
      <c r="C279" s="8"/>
      <c r="D279" s="16" t="s">
        <v>407</v>
      </c>
      <c r="E279" s="25"/>
      <c r="F279" s="25"/>
      <c r="G279" s="31"/>
    </row>
    <row r="280" spans="1:7" x14ac:dyDescent="0.3">
      <c r="A280" s="9" t="s">
        <v>408</v>
      </c>
      <c r="B280" s="9" t="s">
        <v>17</v>
      </c>
      <c r="C280" s="9" t="s">
        <v>40</v>
      </c>
      <c r="D280" s="17" t="s">
        <v>409</v>
      </c>
      <c r="E280" s="25">
        <v>10</v>
      </c>
      <c r="F280" s="25">
        <v>20.97</v>
      </c>
      <c r="G280" s="32">
        <f>ROUND(E280*F280,2)</f>
        <v>209.7</v>
      </c>
    </row>
    <row r="281" spans="1:7" ht="75.599999999999994" x14ac:dyDescent="0.3">
      <c r="A281" s="8"/>
      <c r="B281" s="8"/>
      <c r="C281" s="8"/>
      <c r="D281" s="16" t="s">
        <v>410</v>
      </c>
      <c r="E281" s="25"/>
      <c r="F281" s="25"/>
      <c r="G281" s="31"/>
    </row>
    <row r="282" spans="1:7" x14ac:dyDescent="0.3">
      <c r="A282" s="9" t="s">
        <v>411</v>
      </c>
      <c r="B282" s="9" t="s">
        <v>17</v>
      </c>
      <c r="C282" s="9" t="s">
        <v>40</v>
      </c>
      <c r="D282" s="17" t="s">
        <v>412</v>
      </c>
      <c r="E282" s="25">
        <v>5</v>
      </c>
      <c r="F282" s="25">
        <v>34.53</v>
      </c>
      <c r="G282" s="32">
        <f>ROUND(E282*F282,2)</f>
        <v>172.65</v>
      </c>
    </row>
    <row r="283" spans="1:7" ht="86.4" x14ac:dyDescent="0.3">
      <c r="A283" s="8"/>
      <c r="B283" s="8"/>
      <c r="C283" s="8"/>
      <c r="D283" s="16" t="s">
        <v>413</v>
      </c>
      <c r="E283" s="25"/>
      <c r="F283" s="25"/>
      <c r="G283" s="31"/>
    </row>
    <row r="284" spans="1:7" x14ac:dyDescent="0.3">
      <c r="A284" s="9" t="s">
        <v>414</v>
      </c>
      <c r="B284" s="9" t="s">
        <v>17</v>
      </c>
      <c r="C284" s="9" t="s">
        <v>40</v>
      </c>
      <c r="D284" s="17" t="s">
        <v>415</v>
      </c>
      <c r="E284" s="25">
        <v>22</v>
      </c>
      <c r="F284" s="25">
        <v>23.42</v>
      </c>
      <c r="G284" s="32">
        <f>ROUND(E284*F284,2)</f>
        <v>515.24</v>
      </c>
    </row>
    <row r="285" spans="1:7" ht="43.2" x14ac:dyDescent="0.3">
      <c r="A285" s="8"/>
      <c r="B285" s="8"/>
      <c r="C285" s="8"/>
      <c r="D285" s="16" t="s">
        <v>416</v>
      </c>
      <c r="E285" s="25"/>
      <c r="F285" s="25"/>
      <c r="G285" s="31"/>
    </row>
    <row r="286" spans="1:7" x14ac:dyDescent="0.3">
      <c r="A286" s="9" t="s">
        <v>417</v>
      </c>
      <c r="B286" s="9" t="s">
        <v>17</v>
      </c>
      <c r="C286" s="9" t="s">
        <v>40</v>
      </c>
      <c r="D286" s="17" t="s">
        <v>418</v>
      </c>
      <c r="E286" s="25">
        <v>10</v>
      </c>
      <c r="F286" s="25">
        <v>24.66</v>
      </c>
      <c r="G286" s="32">
        <f>ROUND(E286*F286,2)</f>
        <v>246.6</v>
      </c>
    </row>
    <row r="287" spans="1:7" ht="86.4" x14ac:dyDescent="0.3">
      <c r="A287" s="8"/>
      <c r="B287" s="8"/>
      <c r="C287" s="8"/>
      <c r="D287" s="16" t="s">
        <v>419</v>
      </c>
      <c r="E287" s="25"/>
      <c r="F287" s="25"/>
      <c r="G287" s="31"/>
    </row>
    <row r="288" spans="1:7" x14ac:dyDescent="0.3">
      <c r="A288" s="9" t="s">
        <v>420</v>
      </c>
      <c r="B288" s="9" t="s">
        <v>17</v>
      </c>
      <c r="C288" s="9" t="s">
        <v>40</v>
      </c>
      <c r="D288" s="17" t="s">
        <v>421</v>
      </c>
      <c r="E288" s="25">
        <v>15</v>
      </c>
      <c r="F288" s="25">
        <v>23.42</v>
      </c>
      <c r="G288" s="32">
        <f>ROUND(E288*F288,2)</f>
        <v>351.3</v>
      </c>
    </row>
    <row r="289" spans="1:7" ht="129.6" x14ac:dyDescent="0.3">
      <c r="A289" s="8"/>
      <c r="B289" s="8"/>
      <c r="C289" s="8"/>
      <c r="D289" s="16" t="s">
        <v>422</v>
      </c>
      <c r="E289" s="25"/>
      <c r="F289" s="25"/>
      <c r="G289" s="31"/>
    </row>
    <row r="290" spans="1:7" x14ac:dyDescent="0.3">
      <c r="A290" s="9" t="s">
        <v>423</v>
      </c>
      <c r="B290" s="9" t="s">
        <v>17</v>
      </c>
      <c r="C290" s="9" t="s">
        <v>40</v>
      </c>
      <c r="D290" s="17" t="s">
        <v>424</v>
      </c>
      <c r="E290" s="25">
        <v>10</v>
      </c>
      <c r="F290" s="25">
        <v>28.36</v>
      </c>
      <c r="G290" s="32">
        <f>ROUND(E290*F290,2)</f>
        <v>283.60000000000002</v>
      </c>
    </row>
    <row r="291" spans="1:7" ht="129.6" x14ac:dyDescent="0.3">
      <c r="A291" s="8"/>
      <c r="B291" s="8"/>
      <c r="C291" s="8"/>
      <c r="D291" s="16" t="s">
        <v>425</v>
      </c>
      <c r="E291" s="25"/>
      <c r="F291" s="25"/>
      <c r="G291" s="31"/>
    </row>
    <row r="292" spans="1:7" x14ac:dyDescent="0.3">
      <c r="A292" s="9" t="s">
        <v>426</v>
      </c>
      <c r="B292" s="9" t="s">
        <v>17</v>
      </c>
      <c r="C292" s="9" t="s">
        <v>40</v>
      </c>
      <c r="D292" s="17" t="s">
        <v>427</v>
      </c>
      <c r="E292" s="25">
        <v>30</v>
      </c>
      <c r="F292" s="25">
        <v>35.76</v>
      </c>
      <c r="G292" s="32">
        <f>ROUND(E292*F292,2)</f>
        <v>1072.8</v>
      </c>
    </row>
    <row r="293" spans="1:7" ht="118.8" x14ac:dyDescent="0.3">
      <c r="A293" s="8"/>
      <c r="B293" s="8"/>
      <c r="C293" s="8"/>
      <c r="D293" s="16" t="s">
        <v>428</v>
      </c>
      <c r="E293" s="25"/>
      <c r="F293" s="25"/>
      <c r="G293" s="31"/>
    </row>
    <row r="294" spans="1:7" x14ac:dyDescent="0.3">
      <c r="A294" s="9" t="s">
        <v>429</v>
      </c>
      <c r="B294" s="9" t="s">
        <v>17</v>
      </c>
      <c r="C294" s="9" t="s">
        <v>70</v>
      </c>
      <c r="D294" s="17" t="s">
        <v>430</v>
      </c>
      <c r="E294" s="25">
        <v>4</v>
      </c>
      <c r="F294" s="25">
        <v>55.48</v>
      </c>
      <c r="G294" s="32">
        <f>ROUND(E294*F294,2)</f>
        <v>221.92</v>
      </c>
    </row>
    <row r="295" spans="1:7" ht="64.8" x14ac:dyDescent="0.3">
      <c r="A295" s="8"/>
      <c r="B295" s="8"/>
      <c r="C295" s="8"/>
      <c r="D295" s="16" t="s">
        <v>431</v>
      </c>
      <c r="E295" s="25"/>
      <c r="F295" s="25"/>
      <c r="G295" s="31"/>
    </row>
    <row r="296" spans="1:7" x14ac:dyDescent="0.3">
      <c r="A296" s="8"/>
      <c r="B296" s="8"/>
      <c r="C296" s="8"/>
      <c r="D296" s="18" t="s">
        <v>432</v>
      </c>
      <c r="E296" s="25">
        <v>1</v>
      </c>
      <c r="F296" s="24">
        <f>G266+G268+G270+G272+G274+G276+G278+G280+G282+G284+G286+G288+G290+G292+G294</f>
        <v>11089.33</v>
      </c>
      <c r="G296" s="30">
        <f>ROUND(F296*E296,2)</f>
        <v>11089.33</v>
      </c>
    </row>
    <row r="297" spans="1:7" ht="1.05" customHeight="1" x14ac:dyDescent="0.3">
      <c r="A297" s="10"/>
      <c r="B297" s="10"/>
      <c r="C297" s="10"/>
      <c r="D297" s="19"/>
      <c r="E297" s="26"/>
      <c r="F297" s="26"/>
      <c r="G297" s="33"/>
    </row>
    <row r="298" spans="1:7" x14ac:dyDescent="0.3">
      <c r="A298" s="6" t="s">
        <v>433</v>
      </c>
      <c r="B298" s="6" t="s">
        <v>11</v>
      </c>
      <c r="C298" s="6" t="s">
        <v>0</v>
      </c>
      <c r="D298" s="14" t="s">
        <v>434</v>
      </c>
      <c r="E298" s="24">
        <f>E408</f>
        <v>1</v>
      </c>
      <c r="F298" s="24">
        <f>F408</f>
        <v>88035.97</v>
      </c>
      <c r="G298" s="30">
        <f>G408</f>
        <v>88035.97</v>
      </c>
    </row>
    <row r="299" spans="1:7" x14ac:dyDescent="0.3">
      <c r="A299" s="7" t="s">
        <v>435</v>
      </c>
      <c r="B299" s="7" t="s">
        <v>11</v>
      </c>
      <c r="C299" s="7" t="s">
        <v>0</v>
      </c>
      <c r="D299" s="15" t="s">
        <v>436</v>
      </c>
      <c r="E299" s="24">
        <f>E346</f>
        <v>1</v>
      </c>
      <c r="F299" s="24">
        <f>F346</f>
        <v>57768.429999999986</v>
      </c>
      <c r="G299" s="30">
        <f>G346</f>
        <v>57768.43</v>
      </c>
    </row>
    <row r="300" spans="1:7" x14ac:dyDescent="0.3">
      <c r="A300" s="9" t="s">
        <v>437</v>
      </c>
      <c r="B300" s="9" t="s">
        <v>17</v>
      </c>
      <c r="C300" s="9" t="s">
        <v>70</v>
      </c>
      <c r="D300" s="17" t="s">
        <v>438</v>
      </c>
      <c r="E300" s="25">
        <v>1</v>
      </c>
      <c r="F300" s="25">
        <v>890.48</v>
      </c>
      <c r="G300" s="32">
        <f>ROUND(E300*F300,2)</f>
        <v>890.48</v>
      </c>
    </row>
    <row r="301" spans="1:7" ht="75.599999999999994" x14ac:dyDescent="0.3">
      <c r="A301" s="8"/>
      <c r="B301" s="8"/>
      <c r="C301" s="8"/>
      <c r="D301" s="16" t="s">
        <v>439</v>
      </c>
      <c r="E301" s="25"/>
      <c r="F301" s="25"/>
      <c r="G301" s="31"/>
    </row>
    <row r="302" spans="1:7" x14ac:dyDescent="0.3">
      <c r="A302" s="9" t="s">
        <v>440</v>
      </c>
      <c r="B302" s="9" t="s">
        <v>17</v>
      </c>
      <c r="C302" s="9" t="s">
        <v>70</v>
      </c>
      <c r="D302" s="17" t="s">
        <v>441</v>
      </c>
      <c r="E302" s="25">
        <v>1</v>
      </c>
      <c r="F302" s="25">
        <v>1027.49</v>
      </c>
      <c r="G302" s="32">
        <f>ROUND(E302*F302,2)</f>
        <v>1027.49</v>
      </c>
    </row>
    <row r="303" spans="1:7" ht="75.599999999999994" x14ac:dyDescent="0.3">
      <c r="A303" s="8"/>
      <c r="B303" s="8"/>
      <c r="C303" s="8"/>
      <c r="D303" s="16" t="s">
        <v>442</v>
      </c>
      <c r="E303" s="25"/>
      <c r="F303" s="25"/>
      <c r="G303" s="31"/>
    </row>
    <row r="304" spans="1:7" x14ac:dyDescent="0.3">
      <c r="A304" s="9" t="s">
        <v>443</v>
      </c>
      <c r="B304" s="9" t="s">
        <v>17</v>
      </c>
      <c r="C304" s="9" t="s">
        <v>70</v>
      </c>
      <c r="D304" s="17" t="s">
        <v>444</v>
      </c>
      <c r="E304" s="25">
        <v>1</v>
      </c>
      <c r="F304" s="25">
        <v>411</v>
      </c>
      <c r="G304" s="32">
        <f>ROUND(E304*F304,2)</f>
        <v>411</v>
      </c>
    </row>
    <row r="305" spans="1:7" ht="54" x14ac:dyDescent="0.3">
      <c r="A305" s="8"/>
      <c r="B305" s="8"/>
      <c r="C305" s="8"/>
      <c r="D305" s="16" t="s">
        <v>445</v>
      </c>
      <c r="E305" s="25"/>
      <c r="F305" s="25"/>
      <c r="G305" s="31"/>
    </row>
    <row r="306" spans="1:7" x14ac:dyDescent="0.3">
      <c r="A306" s="9" t="s">
        <v>446</v>
      </c>
      <c r="B306" s="9" t="s">
        <v>17</v>
      </c>
      <c r="C306" s="9" t="s">
        <v>70</v>
      </c>
      <c r="D306" s="17" t="s">
        <v>447</v>
      </c>
      <c r="E306" s="25">
        <v>1</v>
      </c>
      <c r="F306" s="25">
        <v>11126.96</v>
      </c>
      <c r="G306" s="32">
        <f>ROUND(E306*F306,2)</f>
        <v>11126.96</v>
      </c>
    </row>
    <row r="307" spans="1:7" ht="64.8" x14ac:dyDescent="0.3">
      <c r="A307" s="8"/>
      <c r="B307" s="8"/>
      <c r="C307" s="8"/>
      <c r="D307" s="16" t="s">
        <v>448</v>
      </c>
      <c r="E307" s="25"/>
      <c r="F307" s="25"/>
      <c r="G307" s="31"/>
    </row>
    <row r="308" spans="1:7" x14ac:dyDescent="0.3">
      <c r="A308" s="9" t="s">
        <v>449</v>
      </c>
      <c r="B308" s="9" t="s">
        <v>17</v>
      </c>
      <c r="C308" s="9" t="s">
        <v>40</v>
      </c>
      <c r="D308" s="17" t="s">
        <v>450</v>
      </c>
      <c r="E308" s="25">
        <v>1729</v>
      </c>
      <c r="F308" s="25">
        <v>3.04</v>
      </c>
      <c r="G308" s="32">
        <f>ROUND(E308*F308,2)</f>
        <v>5256.16</v>
      </c>
    </row>
    <row r="309" spans="1:7" ht="64.8" x14ac:dyDescent="0.3">
      <c r="A309" s="8"/>
      <c r="B309" s="8"/>
      <c r="C309" s="8"/>
      <c r="D309" s="16" t="s">
        <v>451</v>
      </c>
      <c r="E309" s="25"/>
      <c r="F309" s="25"/>
      <c r="G309" s="31"/>
    </row>
    <row r="310" spans="1:7" x14ac:dyDescent="0.3">
      <c r="A310" s="9" t="s">
        <v>452</v>
      </c>
      <c r="B310" s="9" t="s">
        <v>17</v>
      </c>
      <c r="C310" s="9" t="s">
        <v>40</v>
      </c>
      <c r="D310" s="17" t="s">
        <v>453</v>
      </c>
      <c r="E310" s="25">
        <v>845</v>
      </c>
      <c r="F310" s="25">
        <v>3.59</v>
      </c>
      <c r="G310" s="32">
        <f>ROUND(E310*F310,2)</f>
        <v>3033.55</v>
      </c>
    </row>
    <row r="311" spans="1:7" ht="75.599999999999994" x14ac:dyDescent="0.3">
      <c r="A311" s="8"/>
      <c r="B311" s="8"/>
      <c r="C311" s="8"/>
      <c r="D311" s="16" t="s">
        <v>454</v>
      </c>
      <c r="E311" s="25"/>
      <c r="F311" s="25"/>
      <c r="G311" s="31"/>
    </row>
    <row r="312" spans="1:7" x14ac:dyDescent="0.3">
      <c r="A312" s="9" t="s">
        <v>455</v>
      </c>
      <c r="B312" s="9" t="s">
        <v>17</v>
      </c>
      <c r="C312" s="9" t="s">
        <v>40</v>
      </c>
      <c r="D312" s="17" t="s">
        <v>456</v>
      </c>
      <c r="E312" s="25">
        <v>13</v>
      </c>
      <c r="F312" s="25">
        <v>4.71</v>
      </c>
      <c r="G312" s="32">
        <f>ROUND(E312*F312,2)</f>
        <v>61.23</v>
      </c>
    </row>
    <row r="313" spans="1:7" ht="118.8" x14ac:dyDescent="0.3">
      <c r="A313" s="8"/>
      <c r="B313" s="8"/>
      <c r="C313" s="8"/>
      <c r="D313" s="16" t="s">
        <v>457</v>
      </c>
      <c r="E313" s="25"/>
      <c r="F313" s="25"/>
      <c r="G313" s="31"/>
    </row>
    <row r="314" spans="1:7" x14ac:dyDescent="0.3">
      <c r="A314" s="9" t="s">
        <v>458</v>
      </c>
      <c r="B314" s="9" t="s">
        <v>17</v>
      </c>
      <c r="C314" s="9" t="s">
        <v>40</v>
      </c>
      <c r="D314" s="17" t="s">
        <v>459</v>
      </c>
      <c r="E314" s="25">
        <v>39</v>
      </c>
      <c r="F314" s="25">
        <v>7.14</v>
      </c>
      <c r="G314" s="32">
        <f>ROUND(E314*F314,2)</f>
        <v>278.45999999999998</v>
      </c>
    </row>
    <row r="315" spans="1:7" ht="108" x14ac:dyDescent="0.3">
      <c r="A315" s="8"/>
      <c r="B315" s="8"/>
      <c r="C315" s="8"/>
      <c r="D315" s="16" t="s">
        <v>460</v>
      </c>
      <c r="E315" s="25"/>
      <c r="F315" s="25"/>
      <c r="G315" s="31"/>
    </row>
    <row r="316" spans="1:7" x14ac:dyDescent="0.3">
      <c r="A316" s="9" t="s">
        <v>461</v>
      </c>
      <c r="B316" s="9" t="s">
        <v>17</v>
      </c>
      <c r="C316" s="9" t="s">
        <v>40</v>
      </c>
      <c r="D316" s="17" t="s">
        <v>462</v>
      </c>
      <c r="E316" s="25">
        <v>123.5</v>
      </c>
      <c r="F316" s="25">
        <v>16.309999999999999</v>
      </c>
      <c r="G316" s="32">
        <f>ROUND(E316*F316,2)</f>
        <v>2014.29</v>
      </c>
    </row>
    <row r="317" spans="1:7" ht="118.8" x14ac:dyDescent="0.3">
      <c r="A317" s="8"/>
      <c r="B317" s="8"/>
      <c r="C317" s="8"/>
      <c r="D317" s="16" t="s">
        <v>463</v>
      </c>
      <c r="E317" s="25"/>
      <c r="F317" s="25"/>
      <c r="G317" s="31"/>
    </row>
    <row r="318" spans="1:7" x14ac:dyDescent="0.3">
      <c r="A318" s="9" t="s">
        <v>464</v>
      </c>
      <c r="B318" s="9" t="s">
        <v>17</v>
      </c>
      <c r="C318" s="9" t="s">
        <v>70</v>
      </c>
      <c r="D318" s="17" t="s">
        <v>465</v>
      </c>
      <c r="E318" s="25">
        <v>11</v>
      </c>
      <c r="F318" s="25">
        <v>16.850000000000001</v>
      </c>
      <c r="G318" s="32">
        <f>ROUND(E318*F318,2)</f>
        <v>185.35</v>
      </c>
    </row>
    <row r="319" spans="1:7" ht="86.4" x14ac:dyDescent="0.3">
      <c r="A319" s="8"/>
      <c r="B319" s="8"/>
      <c r="C319" s="8"/>
      <c r="D319" s="16" t="s">
        <v>466</v>
      </c>
      <c r="E319" s="25"/>
      <c r="F319" s="25"/>
      <c r="G319" s="31"/>
    </row>
    <row r="320" spans="1:7" x14ac:dyDescent="0.3">
      <c r="A320" s="9" t="s">
        <v>467</v>
      </c>
      <c r="B320" s="9" t="s">
        <v>17</v>
      </c>
      <c r="C320" s="9" t="s">
        <v>40</v>
      </c>
      <c r="D320" s="17" t="s">
        <v>468</v>
      </c>
      <c r="E320" s="25">
        <v>500</v>
      </c>
      <c r="F320" s="25">
        <v>5.76</v>
      </c>
      <c r="G320" s="32">
        <f>ROUND(E320*F320,2)</f>
        <v>2880</v>
      </c>
    </row>
    <row r="321" spans="1:7" ht="43.2" x14ac:dyDescent="0.3">
      <c r="A321" s="8"/>
      <c r="B321" s="8"/>
      <c r="C321" s="8"/>
      <c r="D321" s="16" t="s">
        <v>469</v>
      </c>
      <c r="E321" s="25"/>
      <c r="F321" s="25"/>
      <c r="G321" s="31"/>
    </row>
    <row r="322" spans="1:7" x14ac:dyDescent="0.3">
      <c r="A322" s="9" t="s">
        <v>470</v>
      </c>
      <c r="B322" s="9" t="s">
        <v>17</v>
      </c>
      <c r="C322" s="9" t="s">
        <v>70</v>
      </c>
      <c r="D322" s="17" t="s">
        <v>471</v>
      </c>
      <c r="E322" s="25">
        <v>37</v>
      </c>
      <c r="F322" s="25">
        <v>52.06</v>
      </c>
      <c r="G322" s="32">
        <f>ROUND(E322*F322,2)</f>
        <v>1926.22</v>
      </c>
    </row>
    <row r="323" spans="1:7" ht="86.4" x14ac:dyDescent="0.3">
      <c r="A323" s="8"/>
      <c r="B323" s="8"/>
      <c r="C323" s="8"/>
      <c r="D323" s="16" t="s">
        <v>472</v>
      </c>
      <c r="E323" s="25"/>
      <c r="F323" s="25"/>
      <c r="G323" s="31"/>
    </row>
    <row r="324" spans="1:7" x14ac:dyDescent="0.3">
      <c r="A324" s="9" t="s">
        <v>473</v>
      </c>
      <c r="B324" s="9" t="s">
        <v>17</v>
      </c>
      <c r="C324" s="9" t="s">
        <v>70</v>
      </c>
      <c r="D324" s="17" t="s">
        <v>474</v>
      </c>
      <c r="E324" s="25">
        <v>2</v>
      </c>
      <c r="F324" s="25">
        <v>43.84</v>
      </c>
      <c r="G324" s="32">
        <f>ROUND(E324*F324,2)</f>
        <v>87.68</v>
      </c>
    </row>
    <row r="325" spans="1:7" ht="97.2" x14ac:dyDescent="0.3">
      <c r="A325" s="8"/>
      <c r="B325" s="8"/>
      <c r="C325" s="8"/>
      <c r="D325" s="16" t="s">
        <v>475</v>
      </c>
      <c r="E325" s="25"/>
      <c r="F325" s="25"/>
      <c r="G325" s="31"/>
    </row>
    <row r="326" spans="1:7" x14ac:dyDescent="0.3">
      <c r="A326" s="9" t="s">
        <v>476</v>
      </c>
      <c r="B326" s="9" t="s">
        <v>17</v>
      </c>
      <c r="C326" s="9" t="s">
        <v>70</v>
      </c>
      <c r="D326" s="17" t="s">
        <v>477</v>
      </c>
      <c r="E326" s="25">
        <v>4</v>
      </c>
      <c r="F326" s="25">
        <v>180.83</v>
      </c>
      <c r="G326" s="32">
        <f>ROUND(E326*F326,2)</f>
        <v>723.32</v>
      </c>
    </row>
    <row r="327" spans="1:7" ht="108" x14ac:dyDescent="0.3">
      <c r="A327" s="8"/>
      <c r="B327" s="8"/>
      <c r="C327" s="8"/>
      <c r="D327" s="16" t="s">
        <v>478</v>
      </c>
      <c r="E327" s="25"/>
      <c r="F327" s="25"/>
      <c r="G327" s="31"/>
    </row>
    <row r="328" spans="1:7" x14ac:dyDescent="0.3">
      <c r="A328" s="9" t="s">
        <v>479</v>
      </c>
      <c r="B328" s="9" t="s">
        <v>17</v>
      </c>
      <c r="C328" s="9" t="s">
        <v>70</v>
      </c>
      <c r="D328" s="17" t="s">
        <v>480</v>
      </c>
      <c r="E328" s="25">
        <v>3</v>
      </c>
      <c r="F328" s="25">
        <v>126.04</v>
      </c>
      <c r="G328" s="32">
        <f>ROUND(E328*F328,2)</f>
        <v>378.12</v>
      </c>
    </row>
    <row r="329" spans="1:7" ht="108" x14ac:dyDescent="0.3">
      <c r="A329" s="8"/>
      <c r="B329" s="8"/>
      <c r="C329" s="8"/>
      <c r="D329" s="16" t="s">
        <v>481</v>
      </c>
      <c r="E329" s="25"/>
      <c r="F329" s="25"/>
      <c r="G329" s="31"/>
    </row>
    <row r="330" spans="1:7" x14ac:dyDescent="0.3">
      <c r="A330" s="9" t="s">
        <v>482</v>
      </c>
      <c r="B330" s="9" t="s">
        <v>17</v>
      </c>
      <c r="C330" s="9" t="s">
        <v>70</v>
      </c>
      <c r="D330" s="17" t="s">
        <v>483</v>
      </c>
      <c r="E330" s="25">
        <v>2</v>
      </c>
      <c r="F330" s="25">
        <v>167.13</v>
      </c>
      <c r="G330" s="32">
        <f>ROUND(E330*F330,2)</f>
        <v>334.26</v>
      </c>
    </row>
    <row r="331" spans="1:7" ht="118.8" x14ac:dyDescent="0.3">
      <c r="A331" s="8"/>
      <c r="B331" s="8"/>
      <c r="C331" s="8"/>
      <c r="D331" s="16" t="s">
        <v>484</v>
      </c>
      <c r="E331" s="25"/>
      <c r="F331" s="25"/>
      <c r="G331" s="31"/>
    </row>
    <row r="332" spans="1:7" x14ac:dyDescent="0.3">
      <c r="A332" s="9" t="s">
        <v>485</v>
      </c>
      <c r="B332" s="9" t="s">
        <v>17</v>
      </c>
      <c r="C332" s="9" t="s">
        <v>70</v>
      </c>
      <c r="D332" s="17" t="s">
        <v>486</v>
      </c>
      <c r="E332" s="25">
        <v>3</v>
      </c>
      <c r="F332" s="25">
        <v>198.64</v>
      </c>
      <c r="G332" s="32">
        <f>ROUND(E332*F332,2)</f>
        <v>595.91999999999996</v>
      </c>
    </row>
    <row r="333" spans="1:7" ht="118.8" x14ac:dyDescent="0.3">
      <c r="A333" s="8"/>
      <c r="B333" s="8"/>
      <c r="C333" s="8"/>
      <c r="D333" s="16" t="s">
        <v>487</v>
      </c>
      <c r="E333" s="25"/>
      <c r="F333" s="25"/>
      <c r="G333" s="31"/>
    </row>
    <row r="334" spans="1:7" x14ac:dyDescent="0.3">
      <c r="A334" s="9" t="s">
        <v>488</v>
      </c>
      <c r="B334" s="9" t="s">
        <v>17</v>
      </c>
      <c r="C334" s="9" t="s">
        <v>40</v>
      </c>
      <c r="D334" s="17" t="s">
        <v>489</v>
      </c>
      <c r="E334" s="25">
        <v>325</v>
      </c>
      <c r="F334" s="25">
        <v>32.880000000000003</v>
      </c>
      <c r="G334" s="32">
        <f>ROUND(E334*F334,2)</f>
        <v>10686</v>
      </c>
    </row>
    <row r="335" spans="1:7" ht="108" x14ac:dyDescent="0.3">
      <c r="A335" s="8"/>
      <c r="B335" s="8"/>
      <c r="C335" s="8"/>
      <c r="D335" s="16" t="s">
        <v>490</v>
      </c>
      <c r="E335" s="25"/>
      <c r="F335" s="25"/>
      <c r="G335" s="31"/>
    </row>
    <row r="336" spans="1:7" x14ac:dyDescent="0.3">
      <c r="A336" s="9" t="s">
        <v>491</v>
      </c>
      <c r="B336" s="9" t="s">
        <v>17</v>
      </c>
      <c r="C336" s="9" t="s">
        <v>40</v>
      </c>
      <c r="D336" s="17" t="s">
        <v>492</v>
      </c>
      <c r="E336" s="25">
        <v>85</v>
      </c>
      <c r="F336" s="25">
        <v>38.36</v>
      </c>
      <c r="G336" s="32">
        <f>ROUND(E336*F336,2)</f>
        <v>3260.6</v>
      </c>
    </row>
    <row r="337" spans="1:7" ht="54" x14ac:dyDescent="0.3">
      <c r="A337" s="8"/>
      <c r="B337" s="8"/>
      <c r="C337" s="8"/>
      <c r="D337" s="16" t="s">
        <v>493</v>
      </c>
      <c r="E337" s="25"/>
      <c r="F337" s="25"/>
      <c r="G337" s="31"/>
    </row>
    <row r="338" spans="1:7" x14ac:dyDescent="0.3">
      <c r="A338" s="9" t="s">
        <v>494</v>
      </c>
      <c r="B338" s="9" t="s">
        <v>17</v>
      </c>
      <c r="C338" s="9" t="s">
        <v>40</v>
      </c>
      <c r="D338" s="17" t="s">
        <v>495</v>
      </c>
      <c r="E338" s="25">
        <v>125</v>
      </c>
      <c r="F338" s="25">
        <v>43.84</v>
      </c>
      <c r="G338" s="32">
        <f>ROUND(E338*F338,2)</f>
        <v>5480</v>
      </c>
    </row>
    <row r="339" spans="1:7" ht="64.8" x14ac:dyDescent="0.3">
      <c r="A339" s="8"/>
      <c r="B339" s="8"/>
      <c r="C339" s="8"/>
      <c r="D339" s="16" t="s">
        <v>496</v>
      </c>
      <c r="E339" s="25"/>
      <c r="F339" s="25"/>
      <c r="G339" s="31"/>
    </row>
    <row r="340" spans="1:7" x14ac:dyDescent="0.3">
      <c r="A340" s="9" t="s">
        <v>497</v>
      </c>
      <c r="B340" s="9" t="s">
        <v>17</v>
      </c>
      <c r="C340" s="9" t="s">
        <v>70</v>
      </c>
      <c r="D340" s="17" t="s">
        <v>498</v>
      </c>
      <c r="E340" s="25">
        <v>4</v>
      </c>
      <c r="F340" s="25">
        <v>10.96</v>
      </c>
      <c r="G340" s="32">
        <f>ROUND(E340*F340,2)</f>
        <v>43.84</v>
      </c>
    </row>
    <row r="341" spans="1:7" ht="97.2" x14ac:dyDescent="0.3">
      <c r="A341" s="8"/>
      <c r="B341" s="8"/>
      <c r="C341" s="8"/>
      <c r="D341" s="16" t="s">
        <v>499</v>
      </c>
      <c r="E341" s="25"/>
      <c r="F341" s="25"/>
      <c r="G341" s="31"/>
    </row>
    <row r="342" spans="1:7" x14ac:dyDescent="0.3">
      <c r="A342" s="9" t="s">
        <v>500</v>
      </c>
      <c r="B342" s="9" t="s">
        <v>17</v>
      </c>
      <c r="C342" s="9" t="s">
        <v>40</v>
      </c>
      <c r="D342" s="17" t="s">
        <v>501</v>
      </c>
      <c r="E342" s="25">
        <v>250</v>
      </c>
      <c r="F342" s="25">
        <v>8.76</v>
      </c>
      <c r="G342" s="32">
        <f>ROUND(E342*F342,2)</f>
        <v>2190</v>
      </c>
    </row>
    <row r="343" spans="1:7" ht="64.8" x14ac:dyDescent="0.3">
      <c r="A343" s="8"/>
      <c r="B343" s="8"/>
      <c r="C343" s="8"/>
      <c r="D343" s="16" t="s">
        <v>502</v>
      </c>
      <c r="E343" s="25"/>
      <c r="F343" s="25"/>
      <c r="G343" s="31"/>
    </row>
    <row r="344" spans="1:7" x14ac:dyDescent="0.3">
      <c r="A344" s="9" t="s">
        <v>503</v>
      </c>
      <c r="B344" s="9" t="s">
        <v>17</v>
      </c>
      <c r="C344" s="9" t="s">
        <v>40</v>
      </c>
      <c r="D344" s="17" t="s">
        <v>504</v>
      </c>
      <c r="E344" s="25">
        <v>250</v>
      </c>
      <c r="F344" s="25">
        <v>19.59</v>
      </c>
      <c r="G344" s="32">
        <f>ROUND(E344*F344,2)</f>
        <v>4897.5</v>
      </c>
    </row>
    <row r="345" spans="1:7" ht="64.8" x14ac:dyDescent="0.3">
      <c r="A345" s="8"/>
      <c r="B345" s="8"/>
      <c r="C345" s="8"/>
      <c r="D345" s="16" t="s">
        <v>505</v>
      </c>
      <c r="E345" s="25"/>
      <c r="F345" s="25"/>
      <c r="G345" s="31"/>
    </row>
    <row r="346" spans="1:7" x14ac:dyDescent="0.3">
      <c r="A346" s="8"/>
      <c r="B346" s="8"/>
      <c r="C346" s="8"/>
      <c r="D346" s="18" t="s">
        <v>506</v>
      </c>
      <c r="E346" s="25">
        <v>1</v>
      </c>
      <c r="F346" s="24">
        <f>G300+G302+G304+G306+G308+G310+G312+G314+G316+G318+G320+G322+G324+G326+G328+G330+G332+G334+G336+G338+G340+G342+G344</f>
        <v>57768.429999999986</v>
      </c>
      <c r="G346" s="30">
        <f>ROUND(F346*E346,2)</f>
        <v>57768.43</v>
      </c>
    </row>
    <row r="347" spans="1:7" ht="1.05" customHeight="1" x14ac:dyDescent="0.3">
      <c r="A347" s="10"/>
      <c r="B347" s="10"/>
      <c r="C347" s="10"/>
      <c r="D347" s="19"/>
      <c r="E347" s="26"/>
      <c r="F347" s="26"/>
      <c r="G347" s="33"/>
    </row>
    <row r="348" spans="1:7" x14ac:dyDescent="0.3">
      <c r="A348" s="7" t="s">
        <v>507</v>
      </c>
      <c r="B348" s="7" t="s">
        <v>11</v>
      </c>
      <c r="C348" s="7" t="s">
        <v>0</v>
      </c>
      <c r="D348" s="15" t="s">
        <v>508</v>
      </c>
      <c r="E348" s="24">
        <f>E372</f>
        <v>1</v>
      </c>
      <c r="F348" s="24">
        <f>F372</f>
        <v>14893.179999999998</v>
      </c>
      <c r="G348" s="30">
        <f>G372</f>
        <v>14893.18</v>
      </c>
    </row>
    <row r="349" spans="1:7" ht="64.8" x14ac:dyDescent="0.3">
      <c r="A349" s="8"/>
      <c r="B349" s="8"/>
      <c r="C349" s="8"/>
      <c r="D349" s="16" t="s">
        <v>509</v>
      </c>
      <c r="E349" s="25"/>
      <c r="F349" s="25"/>
      <c r="G349" s="31"/>
    </row>
    <row r="350" spans="1:7" x14ac:dyDescent="0.3">
      <c r="A350" s="9" t="s">
        <v>510</v>
      </c>
      <c r="B350" s="9" t="s">
        <v>17</v>
      </c>
      <c r="C350" s="9" t="s">
        <v>70</v>
      </c>
      <c r="D350" s="17" t="s">
        <v>511</v>
      </c>
      <c r="E350" s="25">
        <v>1</v>
      </c>
      <c r="F350" s="25">
        <v>520.59</v>
      </c>
      <c r="G350" s="32">
        <f>ROUND(E350*F350,2)</f>
        <v>520.59</v>
      </c>
    </row>
    <row r="351" spans="1:7" ht="64.8" x14ac:dyDescent="0.3">
      <c r="A351" s="8"/>
      <c r="B351" s="8"/>
      <c r="C351" s="8"/>
      <c r="D351" s="16" t="s">
        <v>512</v>
      </c>
      <c r="E351" s="25"/>
      <c r="F351" s="25"/>
      <c r="G351" s="31"/>
    </row>
    <row r="352" spans="1:7" x14ac:dyDescent="0.3">
      <c r="A352" s="9" t="s">
        <v>513</v>
      </c>
      <c r="B352" s="9" t="s">
        <v>17</v>
      </c>
      <c r="C352" s="9" t="s">
        <v>70</v>
      </c>
      <c r="D352" s="17" t="s">
        <v>514</v>
      </c>
      <c r="E352" s="25">
        <v>43</v>
      </c>
      <c r="F352" s="25">
        <v>46.58</v>
      </c>
      <c r="G352" s="32">
        <f>ROUND(E352*F352,2)</f>
        <v>2002.94</v>
      </c>
    </row>
    <row r="353" spans="1:7" ht="75.599999999999994" x14ac:dyDescent="0.3">
      <c r="A353" s="8"/>
      <c r="B353" s="8"/>
      <c r="C353" s="8"/>
      <c r="D353" s="16" t="s">
        <v>515</v>
      </c>
      <c r="E353" s="25"/>
      <c r="F353" s="25"/>
      <c r="G353" s="31"/>
    </row>
    <row r="354" spans="1:7" x14ac:dyDescent="0.3">
      <c r="A354" s="9" t="s">
        <v>516</v>
      </c>
      <c r="B354" s="9" t="s">
        <v>17</v>
      </c>
      <c r="C354" s="9" t="s">
        <v>70</v>
      </c>
      <c r="D354" s="17" t="s">
        <v>517</v>
      </c>
      <c r="E354" s="25">
        <v>2</v>
      </c>
      <c r="F354" s="25">
        <v>75.349999999999994</v>
      </c>
      <c r="G354" s="32">
        <f>ROUND(E354*F354,2)</f>
        <v>150.69999999999999</v>
      </c>
    </row>
    <row r="355" spans="1:7" ht="21.6" x14ac:dyDescent="0.3">
      <c r="A355" s="8"/>
      <c r="B355" s="8"/>
      <c r="C355" s="8"/>
      <c r="D355" s="16" t="s">
        <v>518</v>
      </c>
      <c r="E355" s="25"/>
      <c r="F355" s="25"/>
      <c r="G355" s="31"/>
    </row>
    <row r="356" spans="1:7" x14ac:dyDescent="0.3">
      <c r="A356" s="9" t="s">
        <v>519</v>
      </c>
      <c r="B356" s="9" t="s">
        <v>17</v>
      </c>
      <c r="C356" s="9" t="s">
        <v>70</v>
      </c>
      <c r="D356" s="17" t="s">
        <v>520</v>
      </c>
      <c r="E356" s="25">
        <v>67</v>
      </c>
      <c r="F356" s="25">
        <v>47.95</v>
      </c>
      <c r="G356" s="32">
        <f>ROUND(E356*F356,2)</f>
        <v>3212.65</v>
      </c>
    </row>
    <row r="357" spans="1:7" ht="54" x14ac:dyDescent="0.3">
      <c r="A357" s="8"/>
      <c r="B357" s="8"/>
      <c r="C357" s="8"/>
      <c r="D357" s="16" t="s">
        <v>521</v>
      </c>
      <c r="E357" s="25"/>
      <c r="F357" s="25"/>
      <c r="G357" s="31"/>
    </row>
    <row r="358" spans="1:7" x14ac:dyDescent="0.3">
      <c r="A358" s="9" t="s">
        <v>522</v>
      </c>
      <c r="B358" s="9" t="s">
        <v>17</v>
      </c>
      <c r="C358" s="9" t="s">
        <v>70</v>
      </c>
      <c r="D358" s="17" t="s">
        <v>523</v>
      </c>
      <c r="E358" s="25">
        <v>29</v>
      </c>
      <c r="F358" s="25">
        <v>52.06</v>
      </c>
      <c r="G358" s="32">
        <f>ROUND(E358*F358,2)</f>
        <v>1509.74</v>
      </c>
    </row>
    <row r="359" spans="1:7" ht="75.599999999999994" x14ac:dyDescent="0.3">
      <c r="A359" s="8"/>
      <c r="B359" s="8"/>
      <c r="C359" s="8"/>
      <c r="D359" s="16" t="s">
        <v>524</v>
      </c>
      <c r="E359" s="25"/>
      <c r="F359" s="25"/>
      <c r="G359" s="31"/>
    </row>
    <row r="360" spans="1:7" x14ac:dyDescent="0.3">
      <c r="A360" s="9" t="s">
        <v>525</v>
      </c>
      <c r="B360" s="9" t="s">
        <v>17</v>
      </c>
      <c r="C360" s="9" t="s">
        <v>70</v>
      </c>
      <c r="D360" s="17" t="s">
        <v>526</v>
      </c>
      <c r="E360" s="25">
        <v>17</v>
      </c>
      <c r="F360" s="25">
        <v>57.54</v>
      </c>
      <c r="G360" s="32">
        <f>ROUND(E360*F360,2)</f>
        <v>978.18</v>
      </c>
    </row>
    <row r="361" spans="1:7" ht="64.8" x14ac:dyDescent="0.3">
      <c r="A361" s="8"/>
      <c r="B361" s="8"/>
      <c r="C361" s="8"/>
      <c r="D361" s="16" t="s">
        <v>527</v>
      </c>
      <c r="E361" s="25"/>
      <c r="F361" s="25"/>
      <c r="G361" s="31"/>
    </row>
    <row r="362" spans="1:7" x14ac:dyDescent="0.3">
      <c r="A362" s="9" t="s">
        <v>528</v>
      </c>
      <c r="B362" s="9" t="s">
        <v>17</v>
      </c>
      <c r="C362" s="9" t="s">
        <v>70</v>
      </c>
      <c r="D362" s="17" t="s">
        <v>529</v>
      </c>
      <c r="E362" s="25">
        <v>17</v>
      </c>
      <c r="F362" s="25">
        <v>49.32</v>
      </c>
      <c r="G362" s="32">
        <f>ROUND(E362*F362,2)</f>
        <v>838.44</v>
      </c>
    </row>
    <row r="363" spans="1:7" ht="75.599999999999994" x14ac:dyDescent="0.3">
      <c r="A363" s="8"/>
      <c r="B363" s="8"/>
      <c r="C363" s="8"/>
      <c r="D363" s="16" t="s">
        <v>530</v>
      </c>
      <c r="E363" s="25"/>
      <c r="F363" s="25"/>
      <c r="G363" s="31"/>
    </row>
    <row r="364" spans="1:7" x14ac:dyDescent="0.3">
      <c r="A364" s="9" t="s">
        <v>531</v>
      </c>
      <c r="B364" s="9" t="s">
        <v>17</v>
      </c>
      <c r="C364" s="9" t="s">
        <v>70</v>
      </c>
      <c r="D364" s="17" t="s">
        <v>532</v>
      </c>
      <c r="E364" s="25">
        <v>68</v>
      </c>
      <c r="F364" s="25">
        <v>60.28</v>
      </c>
      <c r="G364" s="32">
        <f>ROUND(E364*F364,2)</f>
        <v>4099.04</v>
      </c>
    </row>
    <row r="365" spans="1:7" ht="75.599999999999994" x14ac:dyDescent="0.3">
      <c r="A365" s="8"/>
      <c r="B365" s="8"/>
      <c r="C365" s="8"/>
      <c r="D365" s="16" t="s">
        <v>533</v>
      </c>
      <c r="E365" s="25"/>
      <c r="F365" s="25"/>
      <c r="G365" s="31"/>
    </row>
    <row r="366" spans="1:7" x14ac:dyDescent="0.3">
      <c r="A366" s="9" t="s">
        <v>534</v>
      </c>
      <c r="B366" s="9" t="s">
        <v>17</v>
      </c>
      <c r="C366" s="9" t="s">
        <v>70</v>
      </c>
      <c r="D366" s="17" t="s">
        <v>535</v>
      </c>
      <c r="E366" s="25">
        <v>8</v>
      </c>
      <c r="F366" s="25">
        <v>65.75</v>
      </c>
      <c r="G366" s="32">
        <f>ROUND(E366*F366,2)</f>
        <v>526</v>
      </c>
    </row>
    <row r="367" spans="1:7" ht="43.2" x14ac:dyDescent="0.3">
      <c r="A367" s="8"/>
      <c r="B367" s="8"/>
      <c r="C367" s="8"/>
      <c r="D367" s="16" t="s">
        <v>536</v>
      </c>
      <c r="E367" s="25"/>
      <c r="F367" s="25"/>
      <c r="G367" s="31"/>
    </row>
    <row r="368" spans="1:7" x14ac:dyDescent="0.3">
      <c r="A368" s="9" t="s">
        <v>537</v>
      </c>
      <c r="B368" s="9" t="s">
        <v>17</v>
      </c>
      <c r="C368" s="9" t="s">
        <v>70</v>
      </c>
      <c r="D368" s="17" t="s">
        <v>538</v>
      </c>
      <c r="E368" s="25">
        <v>4</v>
      </c>
      <c r="F368" s="25">
        <v>75.349999999999994</v>
      </c>
      <c r="G368" s="32">
        <f>ROUND(E368*F368,2)</f>
        <v>301.39999999999998</v>
      </c>
    </row>
    <row r="369" spans="1:7" ht="64.8" x14ac:dyDescent="0.3">
      <c r="A369" s="8"/>
      <c r="B369" s="8"/>
      <c r="C369" s="8"/>
      <c r="D369" s="16" t="s">
        <v>539</v>
      </c>
      <c r="E369" s="25"/>
      <c r="F369" s="25"/>
      <c r="G369" s="31"/>
    </row>
    <row r="370" spans="1:7" x14ac:dyDescent="0.3">
      <c r="A370" s="9" t="s">
        <v>540</v>
      </c>
      <c r="B370" s="9" t="s">
        <v>17</v>
      </c>
      <c r="C370" s="9" t="s">
        <v>40</v>
      </c>
      <c r="D370" s="17" t="s">
        <v>541</v>
      </c>
      <c r="E370" s="25">
        <v>10</v>
      </c>
      <c r="F370" s="25">
        <v>75.349999999999994</v>
      </c>
      <c r="G370" s="32">
        <f>ROUND(E370*F370,2)</f>
        <v>753.5</v>
      </c>
    </row>
    <row r="371" spans="1:7" x14ac:dyDescent="0.3">
      <c r="A371" s="8"/>
      <c r="B371" s="8"/>
      <c r="C371" s="8"/>
      <c r="D371" s="16"/>
      <c r="E371" s="25"/>
      <c r="F371" s="25"/>
      <c r="G371" s="31"/>
    </row>
    <row r="372" spans="1:7" x14ac:dyDescent="0.3">
      <c r="A372" s="8"/>
      <c r="B372" s="8"/>
      <c r="C372" s="8"/>
      <c r="D372" s="18" t="s">
        <v>542</v>
      </c>
      <c r="E372" s="25">
        <v>1</v>
      </c>
      <c r="F372" s="24">
        <f>G350+G352+G354+G356+G358+G360+G362+G364+G366+G368+G370</f>
        <v>14893.179999999998</v>
      </c>
      <c r="G372" s="30">
        <f>ROUND(F372*E372,2)</f>
        <v>14893.18</v>
      </c>
    </row>
    <row r="373" spans="1:7" ht="1.05" customHeight="1" x14ac:dyDescent="0.3">
      <c r="A373" s="10"/>
      <c r="B373" s="10"/>
      <c r="C373" s="10"/>
      <c r="D373" s="19"/>
      <c r="E373" s="26"/>
      <c r="F373" s="26"/>
      <c r="G373" s="33"/>
    </row>
    <row r="374" spans="1:7" x14ac:dyDescent="0.3">
      <c r="A374" s="7" t="s">
        <v>543</v>
      </c>
      <c r="B374" s="7" t="s">
        <v>11</v>
      </c>
      <c r="C374" s="7" t="s">
        <v>0</v>
      </c>
      <c r="D374" s="15" t="s">
        <v>544</v>
      </c>
      <c r="E374" s="24">
        <f>E391</f>
        <v>1</v>
      </c>
      <c r="F374" s="24">
        <f>F391</f>
        <v>5127.8599999999997</v>
      </c>
      <c r="G374" s="30">
        <f>G391</f>
        <v>5127.8599999999997</v>
      </c>
    </row>
    <row r="375" spans="1:7" x14ac:dyDescent="0.3">
      <c r="A375" s="9" t="s">
        <v>545</v>
      </c>
      <c r="B375" s="9" t="s">
        <v>17</v>
      </c>
      <c r="C375" s="9" t="s">
        <v>152</v>
      </c>
      <c r="D375" s="17" t="s">
        <v>546</v>
      </c>
      <c r="E375" s="25">
        <v>1</v>
      </c>
      <c r="F375" s="25">
        <v>274</v>
      </c>
      <c r="G375" s="32">
        <f>ROUND(E375*F375,2)</f>
        <v>274</v>
      </c>
    </row>
    <row r="376" spans="1:7" ht="54" x14ac:dyDescent="0.3">
      <c r="A376" s="8"/>
      <c r="B376" s="8"/>
      <c r="C376" s="8"/>
      <c r="D376" s="16" t="s">
        <v>547</v>
      </c>
      <c r="E376" s="25"/>
      <c r="F376" s="25"/>
      <c r="G376" s="31"/>
    </row>
    <row r="377" spans="1:7" x14ac:dyDescent="0.3">
      <c r="A377" s="9" t="s">
        <v>548</v>
      </c>
      <c r="B377" s="9" t="s">
        <v>17</v>
      </c>
      <c r="C377" s="9" t="s">
        <v>40</v>
      </c>
      <c r="D377" s="17" t="s">
        <v>549</v>
      </c>
      <c r="E377" s="25">
        <v>880</v>
      </c>
      <c r="F377" s="25">
        <v>2.48</v>
      </c>
      <c r="G377" s="32">
        <f>ROUND(E377*F377,2)</f>
        <v>2182.4</v>
      </c>
    </row>
    <row r="378" spans="1:7" ht="75.599999999999994" x14ac:dyDescent="0.3">
      <c r="A378" s="8"/>
      <c r="B378" s="8"/>
      <c r="C378" s="8"/>
      <c r="D378" s="16" t="s">
        <v>550</v>
      </c>
      <c r="E378" s="25"/>
      <c r="F378" s="25"/>
      <c r="G378" s="31"/>
    </row>
    <row r="379" spans="1:7" x14ac:dyDescent="0.3">
      <c r="A379" s="9" t="s">
        <v>551</v>
      </c>
      <c r="B379" s="9" t="s">
        <v>17</v>
      </c>
      <c r="C379" s="9" t="s">
        <v>70</v>
      </c>
      <c r="D379" s="17" t="s">
        <v>552</v>
      </c>
      <c r="E379" s="25">
        <v>1</v>
      </c>
      <c r="F379" s="25">
        <v>1068.58</v>
      </c>
      <c r="G379" s="32">
        <f>ROUND(E379*F379,2)</f>
        <v>1068.58</v>
      </c>
    </row>
    <row r="380" spans="1:7" ht="129.6" x14ac:dyDescent="0.3">
      <c r="A380" s="8"/>
      <c r="B380" s="8"/>
      <c r="C380" s="8"/>
      <c r="D380" s="16" t="s">
        <v>553</v>
      </c>
      <c r="E380" s="25"/>
      <c r="F380" s="25"/>
      <c r="G380" s="31"/>
    </row>
    <row r="381" spans="1:7" x14ac:dyDescent="0.3">
      <c r="A381" s="9" t="s">
        <v>554</v>
      </c>
      <c r="B381" s="9" t="s">
        <v>17</v>
      </c>
      <c r="C381" s="9" t="s">
        <v>70</v>
      </c>
      <c r="D381" s="17" t="s">
        <v>555</v>
      </c>
      <c r="E381" s="25">
        <v>1</v>
      </c>
      <c r="F381" s="25">
        <v>493.19</v>
      </c>
      <c r="G381" s="32">
        <f>ROUND(E381*F381,2)</f>
        <v>493.19</v>
      </c>
    </row>
    <row r="382" spans="1:7" ht="32.4" x14ac:dyDescent="0.3">
      <c r="A382" s="8"/>
      <c r="B382" s="8"/>
      <c r="C382" s="8"/>
      <c r="D382" s="16" t="s">
        <v>556</v>
      </c>
      <c r="E382" s="25"/>
      <c r="F382" s="25"/>
      <c r="G382" s="31"/>
    </row>
    <row r="383" spans="1:7" x14ac:dyDescent="0.3">
      <c r="A383" s="9" t="s">
        <v>557</v>
      </c>
      <c r="B383" s="9" t="s">
        <v>17</v>
      </c>
      <c r="C383" s="9" t="s">
        <v>70</v>
      </c>
      <c r="D383" s="17" t="s">
        <v>558</v>
      </c>
      <c r="E383" s="25">
        <v>1</v>
      </c>
      <c r="F383" s="25">
        <v>575.39</v>
      </c>
      <c r="G383" s="32">
        <f>ROUND(E383*F383,2)</f>
        <v>575.39</v>
      </c>
    </row>
    <row r="384" spans="1:7" ht="21.6" x14ac:dyDescent="0.3">
      <c r="A384" s="8"/>
      <c r="B384" s="8"/>
      <c r="C384" s="8"/>
      <c r="D384" s="16" t="s">
        <v>559</v>
      </c>
      <c r="E384" s="25"/>
      <c r="F384" s="25"/>
      <c r="G384" s="31"/>
    </row>
    <row r="385" spans="1:7" x14ac:dyDescent="0.3">
      <c r="A385" s="9" t="s">
        <v>560</v>
      </c>
      <c r="B385" s="9" t="s">
        <v>17</v>
      </c>
      <c r="C385" s="9" t="s">
        <v>70</v>
      </c>
      <c r="D385" s="17" t="s">
        <v>561</v>
      </c>
      <c r="E385" s="25">
        <v>1</v>
      </c>
      <c r="F385" s="25">
        <v>164.4</v>
      </c>
      <c r="G385" s="32">
        <f>ROUND(E385*F385,2)</f>
        <v>164.4</v>
      </c>
    </row>
    <row r="386" spans="1:7" ht="43.2" x14ac:dyDescent="0.3">
      <c r="A386" s="8"/>
      <c r="B386" s="8"/>
      <c r="C386" s="8"/>
      <c r="D386" s="16" t="s">
        <v>562</v>
      </c>
      <c r="E386" s="25"/>
      <c r="F386" s="25"/>
      <c r="G386" s="31"/>
    </row>
    <row r="387" spans="1:7" x14ac:dyDescent="0.3">
      <c r="A387" s="9" t="s">
        <v>563</v>
      </c>
      <c r="B387" s="9" t="s">
        <v>17</v>
      </c>
      <c r="C387" s="9" t="s">
        <v>70</v>
      </c>
      <c r="D387" s="17" t="s">
        <v>564</v>
      </c>
      <c r="E387" s="25">
        <v>1</v>
      </c>
      <c r="F387" s="25">
        <v>205.5</v>
      </c>
      <c r="G387" s="32">
        <f>ROUND(E387*F387,2)</f>
        <v>205.5</v>
      </c>
    </row>
    <row r="388" spans="1:7" ht="43.2" x14ac:dyDescent="0.3">
      <c r="A388" s="8"/>
      <c r="B388" s="8"/>
      <c r="C388" s="8"/>
      <c r="D388" s="16" t="s">
        <v>565</v>
      </c>
      <c r="E388" s="25"/>
      <c r="F388" s="25"/>
      <c r="G388" s="31"/>
    </row>
    <row r="389" spans="1:7" x14ac:dyDescent="0.3">
      <c r="A389" s="9" t="s">
        <v>566</v>
      </c>
      <c r="B389" s="9" t="s">
        <v>17</v>
      </c>
      <c r="C389" s="9" t="s">
        <v>70</v>
      </c>
      <c r="D389" s="17" t="s">
        <v>567</v>
      </c>
      <c r="E389" s="25">
        <v>4</v>
      </c>
      <c r="F389" s="25">
        <v>41.1</v>
      </c>
      <c r="G389" s="32">
        <f>ROUND(E389*F389,2)</f>
        <v>164.4</v>
      </c>
    </row>
    <row r="390" spans="1:7" ht="54" x14ac:dyDescent="0.3">
      <c r="A390" s="8"/>
      <c r="B390" s="8"/>
      <c r="C390" s="8"/>
      <c r="D390" s="16" t="s">
        <v>568</v>
      </c>
      <c r="E390" s="25"/>
      <c r="F390" s="25"/>
      <c r="G390" s="31"/>
    </row>
    <row r="391" spans="1:7" x14ac:dyDescent="0.3">
      <c r="A391" s="8"/>
      <c r="B391" s="8"/>
      <c r="C391" s="8"/>
      <c r="D391" s="18" t="s">
        <v>569</v>
      </c>
      <c r="E391" s="25">
        <v>1</v>
      </c>
      <c r="F391" s="24">
        <f>G375+G377+G379+G381+G383+G385+G387+G389</f>
        <v>5127.8599999999997</v>
      </c>
      <c r="G391" s="30">
        <f>ROUND(F391*E391,2)</f>
        <v>5127.8599999999997</v>
      </c>
    </row>
    <row r="392" spans="1:7" ht="1.05" customHeight="1" x14ac:dyDescent="0.3">
      <c r="A392" s="10"/>
      <c r="B392" s="10"/>
      <c r="C392" s="10"/>
      <c r="D392" s="19"/>
      <c r="E392" s="26"/>
      <c r="F392" s="26"/>
      <c r="G392" s="33"/>
    </row>
    <row r="393" spans="1:7" x14ac:dyDescent="0.3">
      <c r="A393" s="7" t="s">
        <v>570</v>
      </c>
      <c r="B393" s="7" t="s">
        <v>11</v>
      </c>
      <c r="C393" s="7" t="s">
        <v>0</v>
      </c>
      <c r="D393" s="15" t="s">
        <v>571</v>
      </c>
      <c r="E393" s="24">
        <f>E406</f>
        <v>1</v>
      </c>
      <c r="F393" s="24">
        <f>F406</f>
        <v>10246.5</v>
      </c>
      <c r="G393" s="30">
        <f>G406</f>
        <v>10246.5</v>
      </c>
    </row>
    <row r="394" spans="1:7" x14ac:dyDescent="0.3">
      <c r="A394" s="9" t="s">
        <v>572</v>
      </c>
      <c r="B394" s="9" t="s">
        <v>17</v>
      </c>
      <c r="C394" s="9" t="s">
        <v>40</v>
      </c>
      <c r="D394" s="17" t="s">
        <v>573</v>
      </c>
      <c r="E394" s="25">
        <v>650</v>
      </c>
      <c r="F394" s="25">
        <v>2.96</v>
      </c>
      <c r="G394" s="32">
        <f>ROUND(E394*F394,2)</f>
        <v>1924</v>
      </c>
    </row>
    <row r="395" spans="1:7" ht="32.4" x14ac:dyDescent="0.3">
      <c r="A395" s="8"/>
      <c r="B395" s="8"/>
      <c r="C395" s="8"/>
      <c r="D395" s="16" t="s">
        <v>574</v>
      </c>
      <c r="E395" s="25"/>
      <c r="F395" s="25"/>
      <c r="G395" s="31"/>
    </row>
    <row r="396" spans="1:7" x14ac:dyDescent="0.3">
      <c r="A396" s="9" t="s">
        <v>575</v>
      </c>
      <c r="B396" s="9" t="s">
        <v>17</v>
      </c>
      <c r="C396" s="9" t="s">
        <v>40</v>
      </c>
      <c r="D396" s="17" t="s">
        <v>576</v>
      </c>
      <c r="E396" s="25">
        <v>250</v>
      </c>
      <c r="F396" s="25">
        <v>3.67</v>
      </c>
      <c r="G396" s="32">
        <f>ROUND(E396*F396,2)</f>
        <v>917.5</v>
      </c>
    </row>
    <row r="397" spans="1:7" ht="43.2" x14ac:dyDescent="0.3">
      <c r="A397" s="8"/>
      <c r="B397" s="8"/>
      <c r="C397" s="8"/>
      <c r="D397" s="16" t="s">
        <v>577</v>
      </c>
      <c r="E397" s="25"/>
      <c r="F397" s="25"/>
      <c r="G397" s="31"/>
    </row>
    <row r="398" spans="1:7" x14ac:dyDescent="0.3">
      <c r="A398" s="9" t="s">
        <v>578</v>
      </c>
      <c r="B398" s="9" t="s">
        <v>17</v>
      </c>
      <c r="C398" s="9" t="s">
        <v>40</v>
      </c>
      <c r="D398" s="17" t="s">
        <v>579</v>
      </c>
      <c r="E398" s="25">
        <v>500</v>
      </c>
      <c r="F398" s="25">
        <v>3.17</v>
      </c>
      <c r="G398" s="32">
        <f>ROUND(E398*F398,2)</f>
        <v>1585</v>
      </c>
    </row>
    <row r="399" spans="1:7" ht="21.6" x14ac:dyDescent="0.3">
      <c r="A399" s="8"/>
      <c r="B399" s="8"/>
      <c r="C399" s="8"/>
      <c r="D399" s="16" t="s">
        <v>580</v>
      </c>
      <c r="E399" s="25"/>
      <c r="F399" s="25"/>
      <c r="G399" s="31"/>
    </row>
    <row r="400" spans="1:7" x14ac:dyDescent="0.3">
      <c r="A400" s="9" t="s">
        <v>581</v>
      </c>
      <c r="B400" s="9" t="s">
        <v>17</v>
      </c>
      <c r="C400" s="9" t="s">
        <v>40</v>
      </c>
      <c r="D400" s="17" t="s">
        <v>582</v>
      </c>
      <c r="E400" s="25">
        <v>600</v>
      </c>
      <c r="F400" s="25">
        <v>3.85</v>
      </c>
      <c r="G400" s="32">
        <f>ROUND(E400*F400,2)</f>
        <v>2310</v>
      </c>
    </row>
    <row r="401" spans="1:7" ht="32.4" x14ac:dyDescent="0.3">
      <c r="A401" s="8"/>
      <c r="B401" s="8"/>
      <c r="C401" s="8"/>
      <c r="D401" s="16" t="s">
        <v>583</v>
      </c>
      <c r="E401" s="25"/>
      <c r="F401" s="25"/>
      <c r="G401" s="31"/>
    </row>
    <row r="402" spans="1:7" x14ac:dyDescent="0.3">
      <c r="A402" s="9" t="s">
        <v>584</v>
      </c>
      <c r="B402" s="9" t="s">
        <v>17</v>
      </c>
      <c r="C402" s="9" t="s">
        <v>40</v>
      </c>
      <c r="D402" s="17" t="s">
        <v>585</v>
      </c>
      <c r="E402" s="25">
        <v>250</v>
      </c>
      <c r="F402" s="25">
        <v>4.8600000000000003</v>
      </c>
      <c r="G402" s="32">
        <f>ROUND(E402*F402,2)</f>
        <v>1215</v>
      </c>
    </row>
    <row r="403" spans="1:7" ht="32.4" x14ac:dyDescent="0.3">
      <c r="A403" s="8"/>
      <c r="B403" s="8"/>
      <c r="C403" s="8"/>
      <c r="D403" s="16" t="s">
        <v>586</v>
      </c>
      <c r="E403" s="25"/>
      <c r="F403" s="25"/>
      <c r="G403" s="31"/>
    </row>
    <row r="404" spans="1:7" x14ac:dyDescent="0.3">
      <c r="A404" s="9" t="s">
        <v>587</v>
      </c>
      <c r="B404" s="9" t="s">
        <v>17</v>
      </c>
      <c r="C404" s="9" t="s">
        <v>40</v>
      </c>
      <c r="D404" s="17" t="s">
        <v>588</v>
      </c>
      <c r="E404" s="25">
        <v>250</v>
      </c>
      <c r="F404" s="25">
        <v>9.18</v>
      </c>
      <c r="G404" s="32">
        <f>ROUND(E404*F404,2)</f>
        <v>2295</v>
      </c>
    </row>
    <row r="405" spans="1:7" ht="75.599999999999994" x14ac:dyDescent="0.3">
      <c r="A405" s="8"/>
      <c r="B405" s="8"/>
      <c r="C405" s="8"/>
      <c r="D405" s="16" t="s">
        <v>589</v>
      </c>
      <c r="E405" s="25"/>
      <c r="F405" s="25"/>
      <c r="G405" s="31"/>
    </row>
    <row r="406" spans="1:7" x14ac:dyDescent="0.3">
      <c r="A406" s="8"/>
      <c r="B406" s="8"/>
      <c r="C406" s="8"/>
      <c r="D406" s="18" t="s">
        <v>590</v>
      </c>
      <c r="E406" s="25">
        <v>1</v>
      </c>
      <c r="F406" s="24">
        <f>G394+G396+G398+G400+G402+G404</f>
        <v>10246.5</v>
      </c>
      <c r="G406" s="30">
        <f>ROUND(F406*E406,2)</f>
        <v>10246.5</v>
      </c>
    </row>
    <row r="407" spans="1:7" ht="1.05" customHeight="1" x14ac:dyDescent="0.3">
      <c r="A407" s="10"/>
      <c r="B407" s="10"/>
      <c r="C407" s="10"/>
      <c r="D407" s="19"/>
      <c r="E407" s="26"/>
      <c r="F407" s="26"/>
      <c r="G407" s="33"/>
    </row>
    <row r="408" spans="1:7" x14ac:dyDescent="0.3">
      <c r="A408" s="8"/>
      <c r="B408" s="8"/>
      <c r="C408" s="8"/>
      <c r="D408" s="18" t="s">
        <v>591</v>
      </c>
      <c r="E408" s="25">
        <v>1</v>
      </c>
      <c r="F408" s="24">
        <f>G346+G372+G391+G406</f>
        <v>88035.97</v>
      </c>
      <c r="G408" s="30">
        <f>ROUND(F408*E408,2)</f>
        <v>88035.97</v>
      </c>
    </row>
    <row r="409" spans="1:7" ht="1.05" customHeight="1" x14ac:dyDescent="0.3">
      <c r="A409" s="10"/>
      <c r="B409" s="10"/>
      <c r="C409" s="10"/>
      <c r="D409" s="19"/>
      <c r="E409" s="26"/>
      <c r="F409" s="26"/>
      <c r="G409" s="33"/>
    </row>
    <row r="410" spans="1:7" x14ac:dyDescent="0.3">
      <c r="A410" s="6" t="s">
        <v>592</v>
      </c>
      <c r="B410" s="6" t="s">
        <v>11</v>
      </c>
      <c r="C410" s="6" t="s">
        <v>0</v>
      </c>
      <c r="D410" s="14" t="s">
        <v>593</v>
      </c>
      <c r="E410" s="24">
        <f>E559</f>
        <v>1</v>
      </c>
      <c r="F410" s="24">
        <f>F559</f>
        <v>83553.359999999986</v>
      </c>
      <c r="G410" s="30">
        <f>G559</f>
        <v>83553.36</v>
      </c>
    </row>
    <row r="411" spans="1:7" x14ac:dyDescent="0.3">
      <c r="A411" s="7" t="s">
        <v>594</v>
      </c>
      <c r="B411" s="7" t="s">
        <v>11</v>
      </c>
      <c r="C411" s="7" t="s">
        <v>0</v>
      </c>
      <c r="D411" s="15" t="s">
        <v>595</v>
      </c>
      <c r="E411" s="24">
        <f>E454</f>
        <v>1</v>
      </c>
      <c r="F411" s="24">
        <f>F454</f>
        <v>19391.310000000001</v>
      </c>
      <c r="G411" s="30">
        <f>G454</f>
        <v>19391.310000000001</v>
      </c>
    </row>
    <row r="412" spans="1:7" x14ac:dyDescent="0.3">
      <c r="A412" s="9" t="s">
        <v>596</v>
      </c>
      <c r="B412" s="9" t="s">
        <v>17</v>
      </c>
      <c r="C412" s="9" t="s">
        <v>70</v>
      </c>
      <c r="D412" s="17" t="s">
        <v>597</v>
      </c>
      <c r="E412" s="25">
        <v>1</v>
      </c>
      <c r="F412" s="25">
        <v>316.38</v>
      </c>
      <c r="G412" s="32">
        <f>ROUND(E412*F412,2)</f>
        <v>316.38</v>
      </c>
    </row>
    <row r="413" spans="1:7" ht="64.8" x14ac:dyDescent="0.3">
      <c r="A413" s="8"/>
      <c r="B413" s="8"/>
      <c r="C413" s="8"/>
      <c r="D413" s="16" t="s">
        <v>598</v>
      </c>
      <c r="E413" s="25"/>
      <c r="F413" s="25"/>
      <c r="G413" s="31"/>
    </row>
    <row r="414" spans="1:7" x14ac:dyDescent="0.3">
      <c r="A414" s="9" t="s">
        <v>599</v>
      </c>
      <c r="B414" s="9" t="s">
        <v>17</v>
      </c>
      <c r="C414" s="9" t="s">
        <v>70</v>
      </c>
      <c r="D414" s="17" t="s">
        <v>600</v>
      </c>
      <c r="E414" s="25">
        <v>1</v>
      </c>
      <c r="F414" s="25">
        <v>369.89</v>
      </c>
      <c r="G414" s="32">
        <f>ROUND(E414*F414,2)</f>
        <v>369.89</v>
      </c>
    </row>
    <row r="415" spans="1:7" x14ac:dyDescent="0.3">
      <c r="A415" s="8"/>
      <c r="B415" s="8"/>
      <c r="C415" s="8"/>
      <c r="D415" s="16" t="s">
        <v>601</v>
      </c>
      <c r="E415" s="25"/>
      <c r="F415" s="25"/>
      <c r="G415" s="31"/>
    </row>
    <row r="416" spans="1:7" x14ac:dyDescent="0.3">
      <c r="A416" s="9" t="s">
        <v>602</v>
      </c>
      <c r="B416" s="9" t="s">
        <v>17</v>
      </c>
      <c r="C416" s="9" t="s">
        <v>56</v>
      </c>
      <c r="D416" s="17" t="s">
        <v>603</v>
      </c>
      <c r="E416" s="25">
        <v>1</v>
      </c>
      <c r="F416" s="25">
        <v>431.54</v>
      </c>
      <c r="G416" s="32">
        <f>ROUND(E416*F416,2)</f>
        <v>431.54</v>
      </c>
    </row>
    <row r="417" spans="1:7" ht="86.4" x14ac:dyDescent="0.3">
      <c r="A417" s="8"/>
      <c r="B417" s="8"/>
      <c r="C417" s="8"/>
      <c r="D417" s="16" t="s">
        <v>604</v>
      </c>
      <c r="E417" s="25"/>
      <c r="F417" s="25"/>
      <c r="G417" s="31"/>
    </row>
    <row r="418" spans="1:7" x14ac:dyDescent="0.3">
      <c r="A418" s="9" t="s">
        <v>605</v>
      </c>
      <c r="B418" s="9" t="s">
        <v>17</v>
      </c>
      <c r="C418" s="9" t="s">
        <v>70</v>
      </c>
      <c r="D418" s="17" t="s">
        <v>606</v>
      </c>
      <c r="E418" s="25">
        <v>1</v>
      </c>
      <c r="F418" s="25">
        <v>2989.16</v>
      </c>
      <c r="G418" s="32">
        <f>ROUND(E418*F418,2)</f>
        <v>2989.16</v>
      </c>
    </row>
    <row r="419" spans="1:7" ht="140.4" x14ac:dyDescent="0.3">
      <c r="A419" s="8"/>
      <c r="B419" s="8"/>
      <c r="C419" s="8"/>
      <c r="D419" s="16" t="s">
        <v>607</v>
      </c>
      <c r="E419" s="25"/>
      <c r="F419" s="25"/>
      <c r="G419" s="31"/>
    </row>
    <row r="420" spans="1:7" x14ac:dyDescent="0.3">
      <c r="A420" s="9" t="s">
        <v>608</v>
      </c>
      <c r="B420" s="9" t="s">
        <v>17</v>
      </c>
      <c r="C420" s="9" t="s">
        <v>70</v>
      </c>
      <c r="D420" s="17" t="s">
        <v>609</v>
      </c>
      <c r="E420" s="25">
        <v>1</v>
      </c>
      <c r="F420" s="25">
        <v>1048.03</v>
      </c>
      <c r="G420" s="32">
        <f>ROUND(E420*F420,2)</f>
        <v>1048.03</v>
      </c>
    </row>
    <row r="421" spans="1:7" ht="64.8" x14ac:dyDescent="0.3">
      <c r="A421" s="8"/>
      <c r="B421" s="8"/>
      <c r="C421" s="8"/>
      <c r="D421" s="16" t="s">
        <v>610</v>
      </c>
      <c r="E421" s="25"/>
      <c r="F421" s="25"/>
      <c r="G421" s="31"/>
    </row>
    <row r="422" spans="1:7" x14ac:dyDescent="0.3">
      <c r="A422" s="9" t="s">
        <v>611</v>
      </c>
      <c r="B422" s="9" t="s">
        <v>17</v>
      </c>
      <c r="C422" s="9" t="s">
        <v>70</v>
      </c>
      <c r="D422" s="17" t="s">
        <v>612</v>
      </c>
      <c r="E422" s="25">
        <v>1</v>
      </c>
      <c r="F422" s="25">
        <v>3830.68</v>
      </c>
      <c r="G422" s="32">
        <f>ROUND(E422*F422,2)</f>
        <v>3830.68</v>
      </c>
    </row>
    <row r="423" spans="1:7" ht="97.2" x14ac:dyDescent="0.3">
      <c r="A423" s="8"/>
      <c r="B423" s="8"/>
      <c r="C423" s="8"/>
      <c r="D423" s="16" t="s">
        <v>613</v>
      </c>
      <c r="E423" s="25"/>
      <c r="F423" s="25"/>
      <c r="G423" s="31"/>
    </row>
    <row r="424" spans="1:7" x14ac:dyDescent="0.3">
      <c r="A424" s="9" t="s">
        <v>614</v>
      </c>
      <c r="B424" s="9" t="s">
        <v>17</v>
      </c>
      <c r="C424" s="9" t="s">
        <v>70</v>
      </c>
      <c r="D424" s="17" t="s">
        <v>615</v>
      </c>
      <c r="E424" s="25">
        <v>2</v>
      </c>
      <c r="F424" s="25">
        <v>308.25</v>
      </c>
      <c r="G424" s="32">
        <f>ROUND(E424*F424,2)</f>
        <v>616.5</v>
      </c>
    </row>
    <row r="425" spans="1:7" ht="54" x14ac:dyDescent="0.3">
      <c r="A425" s="8"/>
      <c r="B425" s="8"/>
      <c r="C425" s="8"/>
      <c r="D425" s="16" t="s">
        <v>616</v>
      </c>
      <c r="E425" s="25"/>
      <c r="F425" s="25"/>
      <c r="G425" s="31"/>
    </row>
    <row r="426" spans="1:7" x14ac:dyDescent="0.3">
      <c r="A426" s="9" t="s">
        <v>617</v>
      </c>
      <c r="B426" s="9" t="s">
        <v>17</v>
      </c>
      <c r="C426" s="9" t="s">
        <v>70</v>
      </c>
      <c r="D426" s="17" t="s">
        <v>618</v>
      </c>
      <c r="E426" s="25">
        <v>2</v>
      </c>
      <c r="F426" s="25">
        <v>729.88</v>
      </c>
      <c r="G426" s="32">
        <f>ROUND(E426*F426,2)</f>
        <v>1459.76</v>
      </c>
    </row>
    <row r="427" spans="1:7" ht="54" x14ac:dyDescent="0.3">
      <c r="A427" s="8"/>
      <c r="B427" s="8"/>
      <c r="C427" s="8"/>
      <c r="D427" s="16" t="s">
        <v>619</v>
      </c>
      <c r="E427" s="25"/>
      <c r="F427" s="25"/>
      <c r="G427" s="31"/>
    </row>
    <row r="428" spans="1:7" x14ac:dyDescent="0.3">
      <c r="A428" s="9" t="s">
        <v>620</v>
      </c>
      <c r="B428" s="9" t="s">
        <v>17</v>
      </c>
      <c r="C428" s="9" t="s">
        <v>40</v>
      </c>
      <c r="D428" s="17" t="s">
        <v>621</v>
      </c>
      <c r="E428" s="25">
        <v>10</v>
      </c>
      <c r="F428" s="25">
        <v>46.86</v>
      </c>
      <c r="G428" s="32">
        <f>ROUND(E428*F428,2)</f>
        <v>468.6</v>
      </c>
    </row>
    <row r="429" spans="1:7" ht="75.599999999999994" x14ac:dyDescent="0.3">
      <c r="A429" s="8"/>
      <c r="B429" s="8"/>
      <c r="C429" s="8"/>
      <c r="D429" s="16" t="s">
        <v>622</v>
      </c>
      <c r="E429" s="25"/>
      <c r="F429" s="25"/>
      <c r="G429" s="31"/>
    </row>
    <row r="430" spans="1:7" x14ac:dyDescent="0.3">
      <c r="A430" s="9" t="s">
        <v>623</v>
      </c>
      <c r="B430" s="9" t="s">
        <v>17</v>
      </c>
      <c r="C430" s="9" t="s">
        <v>40</v>
      </c>
      <c r="D430" s="17" t="s">
        <v>624</v>
      </c>
      <c r="E430" s="25">
        <v>50</v>
      </c>
      <c r="F430" s="25">
        <v>34.53</v>
      </c>
      <c r="G430" s="32">
        <f>ROUND(E430*F430,2)</f>
        <v>1726.5</v>
      </c>
    </row>
    <row r="431" spans="1:7" ht="86.4" x14ac:dyDescent="0.3">
      <c r="A431" s="8"/>
      <c r="B431" s="8"/>
      <c r="C431" s="8"/>
      <c r="D431" s="16" t="s">
        <v>625</v>
      </c>
      <c r="E431" s="25"/>
      <c r="F431" s="25"/>
      <c r="G431" s="31"/>
    </row>
    <row r="432" spans="1:7" x14ac:dyDescent="0.3">
      <c r="A432" s="9" t="s">
        <v>626</v>
      </c>
      <c r="B432" s="9" t="s">
        <v>17</v>
      </c>
      <c r="C432" s="9" t="s">
        <v>40</v>
      </c>
      <c r="D432" s="17" t="s">
        <v>627</v>
      </c>
      <c r="E432" s="25">
        <v>15</v>
      </c>
      <c r="F432" s="25">
        <v>25.89</v>
      </c>
      <c r="G432" s="32">
        <f>ROUND(E432*F432,2)</f>
        <v>388.35</v>
      </c>
    </row>
    <row r="433" spans="1:7" ht="75.599999999999994" x14ac:dyDescent="0.3">
      <c r="A433" s="8"/>
      <c r="B433" s="8"/>
      <c r="C433" s="8"/>
      <c r="D433" s="16" t="s">
        <v>628</v>
      </c>
      <c r="E433" s="25"/>
      <c r="F433" s="25"/>
      <c r="G433" s="31"/>
    </row>
    <row r="434" spans="1:7" x14ac:dyDescent="0.3">
      <c r="A434" s="9" t="s">
        <v>629</v>
      </c>
      <c r="B434" s="9" t="s">
        <v>17</v>
      </c>
      <c r="C434" s="9" t="s">
        <v>40</v>
      </c>
      <c r="D434" s="17" t="s">
        <v>630</v>
      </c>
      <c r="E434" s="25">
        <v>35</v>
      </c>
      <c r="F434" s="25">
        <v>19.73</v>
      </c>
      <c r="G434" s="32">
        <f>ROUND(E434*F434,2)</f>
        <v>690.55</v>
      </c>
    </row>
    <row r="435" spans="1:7" ht="75.599999999999994" x14ac:dyDescent="0.3">
      <c r="A435" s="8"/>
      <c r="B435" s="8"/>
      <c r="C435" s="8"/>
      <c r="D435" s="16" t="s">
        <v>631</v>
      </c>
      <c r="E435" s="25"/>
      <c r="F435" s="25"/>
      <c r="G435" s="31"/>
    </row>
    <row r="436" spans="1:7" x14ac:dyDescent="0.3">
      <c r="A436" s="9" t="s">
        <v>632</v>
      </c>
      <c r="B436" s="9" t="s">
        <v>17</v>
      </c>
      <c r="C436" s="9" t="s">
        <v>40</v>
      </c>
      <c r="D436" s="17" t="s">
        <v>633</v>
      </c>
      <c r="E436" s="25">
        <v>35</v>
      </c>
      <c r="F436" s="25">
        <v>17.260000000000002</v>
      </c>
      <c r="G436" s="32">
        <f>ROUND(E436*F436,2)</f>
        <v>604.1</v>
      </c>
    </row>
    <row r="437" spans="1:7" ht="75.599999999999994" x14ac:dyDescent="0.3">
      <c r="A437" s="8"/>
      <c r="B437" s="8"/>
      <c r="C437" s="8"/>
      <c r="D437" s="16" t="s">
        <v>634</v>
      </c>
      <c r="E437" s="25"/>
      <c r="F437" s="25"/>
      <c r="G437" s="31"/>
    </row>
    <row r="438" spans="1:7" x14ac:dyDescent="0.3">
      <c r="A438" s="9" t="s">
        <v>635</v>
      </c>
      <c r="B438" s="9" t="s">
        <v>17</v>
      </c>
      <c r="C438" s="9" t="s">
        <v>40</v>
      </c>
      <c r="D438" s="17" t="s">
        <v>636</v>
      </c>
      <c r="E438" s="25">
        <v>45</v>
      </c>
      <c r="F438" s="25">
        <v>14.8</v>
      </c>
      <c r="G438" s="32">
        <f>ROUND(E438*F438,2)</f>
        <v>666</v>
      </c>
    </row>
    <row r="439" spans="1:7" ht="75.599999999999994" x14ac:dyDescent="0.3">
      <c r="A439" s="8"/>
      <c r="B439" s="8"/>
      <c r="C439" s="8"/>
      <c r="D439" s="16" t="s">
        <v>637</v>
      </c>
      <c r="E439" s="25"/>
      <c r="F439" s="25"/>
      <c r="G439" s="31"/>
    </row>
    <row r="440" spans="1:7" x14ac:dyDescent="0.3">
      <c r="A440" s="9" t="s">
        <v>638</v>
      </c>
      <c r="B440" s="9" t="s">
        <v>17</v>
      </c>
      <c r="C440" s="9" t="s">
        <v>40</v>
      </c>
      <c r="D440" s="17" t="s">
        <v>639</v>
      </c>
      <c r="E440" s="25">
        <v>10</v>
      </c>
      <c r="F440" s="25">
        <v>24.66</v>
      </c>
      <c r="G440" s="32">
        <f>ROUND(E440*F440,2)</f>
        <v>246.6</v>
      </c>
    </row>
    <row r="441" spans="1:7" ht="86.4" x14ac:dyDescent="0.3">
      <c r="A441" s="8"/>
      <c r="B441" s="8"/>
      <c r="C441" s="8"/>
      <c r="D441" s="16" t="s">
        <v>640</v>
      </c>
      <c r="E441" s="25"/>
      <c r="F441" s="25"/>
      <c r="G441" s="31"/>
    </row>
    <row r="442" spans="1:7" x14ac:dyDescent="0.3">
      <c r="A442" s="9" t="s">
        <v>641</v>
      </c>
      <c r="B442" s="9" t="s">
        <v>17</v>
      </c>
      <c r="C442" s="9" t="s">
        <v>40</v>
      </c>
      <c r="D442" s="17" t="s">
        <v>642</v>
      </c>
      <c r="E442" s="25">
        <v>65</v>
      </c>
      <c r="F442" s="25">
        <v>22.19</v>
      </c>
      <c r="G442" s="32">
        <f>ROUND(E442*F442,2)</f>
        <v>1442.35</v>
      </c>
    </row>
    <row r="443" spans="1:7" ht="108" x14ac:dyDescent="0.3">
      <c r="A443" s="8"/>
      <c r="B443" s="8"/>
      <c r="C443" s="8"/>
      <c r="D443" s="16" t="s">
        <v>643</v>
      </c>
      <c r="E443" s="25"/>
      <c r="F443" s="25"/>
      <c r="G443" s="31"/>
    </row>
    <row r="444" spans="1:7" x14ac:dyDescent="0.3">
      <c r="A444" s="9" t="s">
        <v>644</v>
      </c>
      <c r="B444" s="9" t="s">
        <v>17</v>
      </c>
      <c r="C444" s="9" t="s">
        <v>40</v>
      </c>
      <c r="D444" s="17" t="s">
        <v>645</v>
      </c>
      <c r="E444" s="25">
        <v>25</v>
      </c>
      <c r="F444" s="25">
        <v>19.73</v>
      </c>
      <c r="G444" s="32">
        <f>ROUND(E444*F444,2)</f>
        <v>493.25</v>
      </c>
    </row>
    <row r="445" spans="1:7" ht="97.2" x14ac:dyDescent="0.3">
      <c r="A445" s="8"/>
      <c r="B445" s="8"/>
      <c r="C445" s="8"/>
      <c r="D445" s="16" t="s">
        <v>646</v>
      </c>
      <c r="E445" s="25"/>
      <c r="F445" s="25"/>
      <c r="G445" s="31"/>
    </row>
    <row r="446" spans="1:7" x14ac:dyDescent="0.3">
      <c r="A446" s="9" t="s">
        <v>647</v>
      </c>
      <c r="B446" s="9" t="s">
        <v>17</v>
      </c>
      <c r="C446" s="9" t="s">
        <v>40</v>
      </c>
      <c r="D446" s="17" t="s">
        <v>648</v>
      </c>
      <c r="E446" s="25">
        <v>20</v>
      </c>
      <c r="F446" s="25">
        <v>17.260000000000002</v>
      </c>
      <c r="G446" s="32">
        <f>ROUND(E446*F446,2)</f>
        <v>345.2</v>
      </c>
    </row>
    <row r="447" spans="1:7" ht="97.2" x14ac:dyDescent="0.3">
      <c r="A447" s="8"/>
      <c r="B447" s="8"/>
      <c r="C447" s="8"/>
      <c r="D447" s="16" t="s">
        <v>649</v>
      </c>
      <c r="E447" s="25"/>
      <c r="F447" s="25"/>
      <c r="G447" s="31"/>
    </row>
    <row r="448" spans="1:7" x14ac:dyDescent="0.3">
      <c r="A448" s="9" t="s">
        <v>650</v>
      </c>
      <c r="B448" s="9" t="s">
        <v>17</v>
      </c>
      <c r="C448" s="9" t="s">
        <v>40</v>
      </c>
      <c r="D448" s="17" t="s">
        <v>651</v>
      </c>
      <c r="E448" s="25">
        <v>30</v>
      </c>
      <c r="F448" s="25">
        <v>16.03</v>
      </c>
      <c r="G448" s="32">
        <f>ROUND(E448*F448,2)</f>
        <v>480.9</v>
      </c>
    </row>
    <row r="449" spans="1:7" ht="97.2" x14ac:dyDescent="0.3">
      <c r="A449" s="8"/>
      <c r="B449" s="8"/>
      <c r="C449" s="8"/>
      <c r="D449" s="16" t="s">
        <v>652</v>
      </c>
      <c r="E449" s="25"/>
      <c r="F449" s="25"/>
      <c r="G449" s="31"/>
    </row>
    <row r="450" spans="1:7" x14ac:dyDescent="0.3">
      <c r="A450" s="9" t="s">
        <v>653</v>
      </c>
      <c r="B450" s="9" t="s">
        <v>17</v>
      </c>
      <c r="C450" s="9" t="s">
        <v>40</v>
      </c>
      <c r="D450" s="17" t="s">
        <v>654</v>
      </c>
      <c r="E450" s="25">
        <v>45</v>
      </c>
      <c r="F450" s="25">
        <v>14.8</v>
      </c>
      <c r="G450" s="32">
        <f>ROUND(E450*F450,2)</f>
        <v>666</v>
      </c>
    </row>
    <row r="451" spans="1:7" ht="108" x14ac:dyDescent="0.3">
      <c r="A451" s="8"/>
      <c r="B451" s="8"/>
      <c r="C451" s="8"/>
      <c r="D451" s="16" t="s">
        <v>655</v>
      </c>
      <c r="E451" s="25"/>
      <c r="F451" s="25"/>
      <c r="G451" s="31"/>
    </row>
    <row r="452" spans="1:7" x14ac:dyDescent="0.3">
      <c r="A452" s="9" t="s">
        <v>656</v>
      </c>
      <c r="B452" s="9" t="s">
        <v>17</v>
      </c>
      <c r="C452" s="9" t="s">
        <v>70</v>
      </c>
      <c r="D452" s="17" t="s">
        <v>657</v>
      </c>
      <c r="E452" s="25">
        <v>1</v>
      </c>
      <c r="F452" s="25">
        <v>110.97</v>
      </c>
      <c r="G452" s="32">
        <f>ROUND(E452*F452,2)</f>
        <v>110.97</v>
      </c>
    </row>
    <row r="453" spans="1:7" ht="54" x14ac:dyDescent="0.3">
      <c r="A453" s="8"/>
      <c r="B453" s="8"/>
      <c r="C453" s="8"/>
      <c r="D453" s="16" t="s">
        <v>658</v>
      </c>
      <c r="E453" s="25"/>
      <c r="F453" s="25"/>
      <c r="G453" s="31"/>
    </row>
    <row r="454" spans="1:7" x14ac:dyDescent="0.3">
      <c r="A454" s="8"/>
      <c r="B454" s="8"/>
      <c r="C454" s="8"/>
      <c r="D454" s="18" t="s">
        <v>659</v>
      </c>
      <c r="E454" s="25">
        <v>1</v>
      </c>
      <c r="F454" s="24">
        <f>G412+G414+G416+G418+G420+G422+G424+G426+G428+G430+G432+G434+G436+G438+G440+G442+G444+G446+G448+G450+G452</f>
        <v>19391.310000000001</v>
      </c>
      <c r="G454" s="30">
        <f>ROUND(F454*E454,2)</f>
        <v>19391.310000000001</v>
      </c>
    </row>
    <row r="455" spans="1:7" ht="1.05" customHeight="1" x14ac:dyDescent="0.3">
      <c r="A455" s="10"/>
      <c r="B455" s="10"/>
      <c r="C455" s="10"/>
      <c r="D455" s="19"/>
      <c r="E455" s="26"/>
      <c r="F455" s="26"/>
      <c r="G455" s="33"/>
    </row>
    <row r="456" spans="1:7" x14ac:dyDescent="0.3">
      <c r="A456" s="7" t="s">
        <v>660</v>
      </c>
      <c r="B456" s="7" t="s">
        <v>11</v>
      </c>
      <c r="C456" s="7" t="s">
        <v>0</v>
      </c>
      <c r="D456" s="15" t="s">
        <v>661</v>
      </c>
      <c r="E456" s="24">
        <f>E471</f>
        <v>1</v>
      </c>
      <c r="F456" s="24">
        <f>F471</f>
        <v>26669.449999999997</v>
      </c>
      <c r="G456" s="30">
        <f>G471</f>
        <v>26669.45</v>
      </c>
    </row>
    <row r="457" spans="1:7" x14ac:dyDescent="0.3">
      <c r="A457" s="9" t="s">
        <v>662</v>
      </c>
      <c r="B457" s="9" t="s">
        <v>17</v>
      </c>
      <c r="C457" s="9" t="s">
        <v>40</v>
      </c>
      <c r="D457" s="17" t="s">
        <v>663</v>
      </c>
      <c r="E457" s="25">
        <v>45</v>
      </c>
      <c r="F457" s="25">
        <v>34.53</v>
      </c>
      <c r="G457" s="32">
        <f>ROUND(E457*F457,2)</f>
        <v>1553.85</v>
      </c>
    </row>
    <row r="458" spans="1:7" ht="75.599999999999994" x14ac:dyDescent="0.3">
      <c r="A458" s="8"/>
      <c r="B458" s="8"/>
      <c r="C458" s="8"/>
      <c r="D458" s="16" t="s">
        <v>664</v>
      </c>
      <c r="E458" s="25"/>
      <c r="F458" s="25"/>
      <c r="G458" s="31"/>
    </row>
    <row r="459" spans="1:7" x14ac:dyDescent="0.3">
      <c r="A459" s="9" t="s">
        <v>665</v>
      </c>
      <c r="B459" s="9" t="s">
        <v>17</v>
      </c>
      <c r="C459" s="9" t="s">
        <v>40</v>
      </c>
      <c r="D459" s="17" t="s">
        <v>666</v>
      </c>
      <c r="E459" s="25">
        <v>30</v>
      </c>
      <c r="F459" s="25">
        <v>41.92</v>
      </c>
      <c r="G459" s="32">
        <f>ROUND(E459*F459,2)</f>
        <v>1257.5999999999999</v>
      </c>
    </row>
    <row r="460" spans="1:7" ht="86.4" x14ac:dyDescent="0.3">
      <c r="A460" s="8"/>
      <c r="B460" s="8"/>
      <c r="C460" s="8"/>
      <c r="D460" s="16" t="s">
        <v>667</v>
      </c>
      <c r="E460" s="25"/>
      <c r="F460" s="25"/>
      <c r="G460" s="31"/>
    </row>
    <row r="461" spans="1:7" x14ac:dyDescent="0.3">
      <c r="A461" s="9" t="s">
        <v>668</v>
      </c>
      <c r="B461" s="9" t="s">
        <v>17</v>
      </c>
      <c r="C461" s="9" t="s">
        <v>40</v>
      </c>
      <c r="D461" s="17" t="s">
        <v>669</v>
      </c>
      <c r="E461" s="25">
        <v>10</v>
      </c>
      <c r="F461" s="25">
        <v>50.3</v>
      </c>
      <c r="G461" s="32">
        <f>ROUND(E461*F461,2)</f>
        <v>503</v>
      </c>
    </row>
    <row r="462" spans="1:7" ht="75.599999999999994" x14ac:dyDescent="0.3">
      <c r="A462" s="8"/>
      <c r="B462" s="8"/>
      <c r="C462" s="8"/>
      <c r="D462" s="16" t="s">
        <v>670</v>
      </c>
      <c r="E462" s="25"/>
      <c r="F462" s="25"/>
      <c r="G462" s="31"/>
    </row>
    <row r="463" spans="1:7" x14ac:dyDescent="0.3">
      <c r="A463" s="9" t="s">
        <v>671</v>
      </c>
      <c r="B463" s="9" t="s">
        <v>17</v>
      </c>
      <c r="C463" s="9" t="s">
        <v>70</v>
      </c>
      <c r="D463" s="17" t="s">
        <v>672</v>
      </c>
      <c r="E463" s="25">
        <v>1</v>
      </c>
      <c r="F463" s="25">
        <v>456.2</v>
      </c>
      <c r="G463" s="32">
        <f>ROUND(E463*F463,2)</f>
        <v>456.2</v>
      </c>
    </row>
    <row r="464" spans="1:7" ht="32.4" x14ac:dyDescent="0.3">
      <c r="A464" s="8"/>
      <c r="B464" s="8"/>
      <c r="C464" s="8"/>
      <c r="D464" s="16" t="s">
        <v>673</v>
      </c>
      <c r="E464" s="25"/>
      <c r="F464" s="25"/>
      <c r="G464" s="31"/>
    </row>
    <row r="465" spans="1:7" x14ac:dyDescent="0.3">
      <c r="A465" s="9" t="s">
        <v>674</v>
      </c>
      <c r="B465" s="9" t="s">
        <v>17</v>
      </c>
      <c r="C465" s="9" t="s">
        <v>70</v>
      </c>
      <c r="D465" s="17" t="s">
        <v>675</v>
      </c>
      <c r="E465" s="25">
        <v>2</v>
      </c>
      <c r="F465" s="25">
        <v>345.23</v>
      </c>
      <c r="G465" s="32">
        <f>ROUND(E465*F465,2)</f>
        <v>690.46</v>
      </c>
    </row>
    <row r="466" spans="1:7" ht="43.2" x14ac:dyDescent="0.3">
      <c r="A466" s="8"/>
      <c r="B466" s="8"/>
      <c r="C466" s="8"/>
      <c r="D466" s="16" t="s">
        <v>676</v>
      </c>
      <c r="E466" s="25"/>
      <c r="F466" s="25"/>
      <c r="G466" s="31"/>
    </row>
    <row r="467" spans="1:7" x14ac:dyDescent="0.3">
      <c r="A467" s="9" t="s">
        <v>677</v>
      </c>
      <c r="B467" s="9" t="s">
        <v>17</v>
      </c>
      <c r="C467" s="9" t="s">
        <v>40</v>
      </c>
      <c r="D467" s="17" t="s">
        <v>678</v>
      </c>
      <c r="E467" s="25">
        <v>140</v>
      </c>
      <c r="F467" s="25">
        <v>36.979999999999997</v>
      </c>
      <c r="G467" s="32">
        <f>ROUND(E467*F467,2)</f>
        <v>5177.2</v>
      </c>
    </row>
    <row r="468" spans="1:7" ht="75.599999999999994" x14ac:dyDescent="0.3">
      <c r="A468" s="8"/>
      <c r="B468" s="8"/>
      <c r="C468" s="8"/>
      <c r="D468" s="16" t="s">
        <v>679</v>
      </c>
      <c r="E468" s="25"/>
      <c r="F468" s="25"/>
      <c r="G468" s="31"/>
    </row>
    <row r="469" spans="1:7" x14ac:dyDescent="0.3">
      <c r="A469" s="9" t="s">
        <v>680</v>
      </c>
      <c r="B469" s="9" t="s">
        <v>17</v>
      </c>
      <c r="C469" s="9" t="s">
        <v>70</v>
      </c>
      <c r="D469" s="17" t="s">
        <v>681</v>
      </c>
      <c r="E469" s="25">
        <v>7</v>
      </c>
      <c r="F469" s="25">
        <v>2433.02</v>
      </c>
      <c r="G469" s="32">
        <f>ROUND(E469*F469,2)</f>
        <v>17031.14</v>
      </c>
    </row>
    <row r="470" spans="1:7" ht="270" x14ac:dyDescent="0.3">
      <c r="A470" s="8"/>
      <c r="B470" s="8"/>
      <c r="C470" s="8"/>
      <c r="D470" s="16" t="s">
        <v>682</v>
      </c>
      <c r="E470" s="25"/>
      <c r="F470" s="25"/>
      <c r="G470" s="31"/>
    </row>
    <row r="471" spans="1:7" x14ac:dyDescent="0.3">
      <c r="A471" s="8"/>
      <c r="B471" s="8"/>
      <c r="C471" s="8"/>
      <c r="D471" s="18" t="s">
        <v>683</v>
      </c>
      <c r="E471" s="25">
        <v>1</v>
      </c>
      <c r="F471" s="24">
        <f>G457+G459+G461+G463+G465+G467+G469</f>
        <v>26669.449999999997</v>
      </c>
      <c r="G471" s="30">
        <f>ROUND(F471*E471,2)</f>
        <v>26669.45</v>
      </c>
    </row>
    <row r="472" spans="1:7" ht="1.05" customHeight="1" x14ac:dyDescent="0.3">
      <c r="A472" s="10"/>
      <c r="B472" s="10"/>
      <c r="C472" s="10"/>
      <c r="D472" s="19"/>
      <c r="E472" s="26"/>
      <c r="F472" s="26"/>
      <c r="G472" s="33"/>
    </row>
    <row r="473" spans="1:7" x14ac:dyDescent="0.3">
      <c r="A473" s="7" t="s">
        <v>684</v>
      </c>
      <c r="B473" s="7" t="s">
        <v>11</v>
      </c>
      <c r="C473" s="7" t="s">
        <v>0</v>
      </c>
      <c r="D473" s="15" t="s">
        <v>685</v>
      </c>
      <c r="E473" s="24">
        <f>E518</f>
        <v>1</v>
      </c>
      <c r="F473" s="24">
        <f>F518</f>
        <v>23983.64</v>
      </c>
      <c r="G473" s="30">
        <f>G518</f>
        <v>23983.64</v>
      </c>
    </row>
    <row r="474" spans="1:7" x14ac:dyDescent="0.3">
      <c r="A474" s="9" t="s">
        <v>686</v>
      </c>
      <c r="B474" s="9" t="s">
        <v>17</v>
      </c>
      <c r="C474" s="9" t="s">
        <v>40</v>
      </c>
      <c r="D474" s="17" t="s">
        <v>687</v>
      </c>
      <c r="E474" s="25">
        <v>2</v>
      </c>
      <c r="F474" s="25">
        <v>554.85</v>
      </c>
      <c r="G474" s="32">
        <f>ROUND(E474*F474,2)</f>
        <v>1109.7</v>
      </c>
    </row>
    <row r="475" spans="1:7" ht="64.8" x14ac:dyDescent="0.3">
      <c r="A475" s="8"/>
      <c r="B475" s="8"/>
      <c r="C475" s="8"/>
      <c r="D475" s="16" t="s">
        <v>688</v>
      </c>
      <c r="E475" s="25"/>
      <c r="F475" s="25"/>
      <c r="G475" s="31"/>
    </row>
    <row r="476" spans="1:7" x14ac:dyDescent="0.3">
      <c r="A476" s="9" t="s">
        <v>689</v>
      </c>
      <c r="B476" s="9" t="s">
        <v>17</v>
      </c>
      <c r="C476" s="9" t="s">
        <v>70</v>
      </c>
      <c r="D476" s="17" t="s">
        <v>690</v>
      </c>
      <c r="E476" s="25">
        <v>32</v>
      </c>
      <c r="F476" s="25">
        <v>30.83</v>
      </c>
      <c r="G476" s="32">
        <f>ROUND(E476*F476,2)</f>
        <v>986.56</v>
      </c>
    </row>
    <row r="477" spans="1:7" ht="32.4" x14ac:dyDescent="0.3">
      <c r="A477" s="8"/>
      <c r="B477" s="8"/>
      <c r="C477" s="8"/>
      <c r="D477" s="16" t="s">
        <v>691</v>
      </c>
      <c r="E477" s="25"/>
      <c r="F477" s="25"/>
      <c r="G477" s="31"/>
    </row>
    <row r="478" spans="1:7" x14ac:dyDescent="0.3">
      <c r="A478" s="9" t="s">
        <v>692</v>
      </c>
      <c r="B478" s="9" t="s">
        <v>17</v>
      </c>
      <c r="C478" s="9" t="s">
        <v>70</v>
      </c>
      <c r="D478" s="17" t="s">
        <v>693</v>
      </c>
      <c r="E478" s="25">
        <v>33</v>
      </c>
      <c r="F478" s="25">
        <v>34.53</v>
      </c>
      <c r="G478" s="32">
        <f>ROUND(E478*F478,2)</f>
        <v>1139.49</v>
      </c>
    </row>
    <row r="479" spans="1:7" ht="32.4" x14ac:dyDescent="0.3">
      <c r="A479" s="8"/>
      <c r="B479" s="8"/>
      <c r="C479" s="8"/>
      <c r="D479" s="16" t="s">
        <v>694</v>
      </c>
      <c r="E479" s="25"/>
      <c r="F479" s="25"/>
      <c r="G479" s="31"/>
    </row>
    <row r="480" spans="1:7" x14ac:dyDescent="0.3">
      <c r="A480" s="9" t="s">
        <v>695</v>
      </c>
      <c r="B480" s="9" t="s">
        <v>17</v>
      </c>
      <c r="C480" s="9" t="s">
        <v>70</v>
      </c>
      <c r="D480" s="17" t="s">
        <v>696</v>
      </c>
      <c r="E480" s="25">
        <v>10</v>
      </c>
      <c r="F480" s="25">
        <v>43.15</v>
      </c>
      <c r="G480" s="32">
        <f>ROUND(E480*F480,2)</f>
        <v>431.5</v>
      </c>
    </row>
    <row r="481" spans="1:7" ht="32.4" x14ac:dyDescent="0.3">
      <c r="A481" s="8"/>
      <c r="B481" s="8"/>
      <c r="C481" s="8"/>
      <c r="D481" s="16" t="s">
        <v>697</v>
      </c>
      <c r="E481" s="25"/>
      <c r="F481" s="25"/>
      <c r="G481" s="31"/>
    </row>
    <row r="482" spans="1:7" x14ac:dyDescent="0.3">
      <c r="A482" s="9" t="s">
        <v>698</v>
      </c>
      <c r="B482" s="9" t="s">
        <v>17</v>
      </c>
      <c r="C482" s="9" t="s">
        <v>70</v>
      </c>
      <c r="D482" s="17" t="s">
        <v>699</v>
      </c>
      <c r="E482" s="25">
        <v>3</v>
      </c>
      <c r="F482" s="25">
        <v>55.48</v>
      </c>
      <c r="G482" s="32">
        <f>ROUND(E482*F482,2)</f>
        <v>166.44</v>
      </c>
    </row>
    <row r="483" spans="1:7" ht="32.4" x14ac:dyDescent="0.3">
      <c r="A483" s="8"/>
      <c r="B483" s="8"/>
      <c r="C483" s="8"/>
      <c r="D483" s="16" t="s">
        <v>700</v>
      </c>
      <c r="E483" s="25"/>
      <c r="F483" s="25"/>
      <c r="G483" s="31"/>
    </row>
    <row r="484" spans="1:7" x14ac:dyDescent="0.3">
      <c r="A484" s="9" t="s">
        <v>701</v>
      </c>
      <c r="B484" s="9" t="s">
        <v>17</v>
      </c>
      <c r="C484" s="9" t="s">
        <v>70</v>
      </c>
      <c r="D484" s="17" t="s">
        <v>702</v>
      </c>
      <c r="E484" s="25">
        <v>24</v>
      </c>
      <c r="F484" s="25">
        <v>67.81</v>
      </c>
      <c r="G484" s="32">
        <f>ROUND(E484*F484,2)</f>
        <v>1627.44</v>
      </c>
    </row>
    <row r="485" spans="1:7" ht="43.2" x14ac:dyDescent="0.3">
      <c r="A485" s="8"/>
      <c r="B485" s="8"/>
      <c r="C485" s="8"/>
      <c r="D485" s="16" t="s">
        <v>703</v>
      </c>
      <c r="E485" s="25"/>
      <c r="F485" s="25"/>
      <c r="G485" s="31"/>
    </row>
    <row r="486" spans="1:7" x14ac:dyDescent="0.3">
      <c r="A486" s="9" t="s">
        <v>704</v>
      </c>
      <c r="B486" s="9" t="s">
        <v>17</v>
      </c>
      <c r="C486" s="9" t="s">
        <v>70</v>
      </c>
      <c r="D486" s="17" t="s">
        <v>705</v>
      </c>
      <c r="E486" s="25">
        <v>2</v>
      </c>
      <c r="F486" s="25">
        <v>81.37</v>
      </c>
      <c r="G486" s="32">
        <f>ROUND(E486*F486,2)</f>
        <v>162.74</v>
      </c>
    </row>
    <row r="487" spans="1:7" ht="32.4" x14ac:dyDescent="0.3">
      <c r="A487" s="8"/>
      <c r="B487" s="8"/>
      <c r="C487" s="8"/>
      <c r="D487" s="16" t="s">
        <v>706</v>
      </c>
      <c r="E487" s="25"/>
      <c r="F487" s="25"/>
      <c r="G487" s="31"/>
    </row>
    <row r="488" spans="1:7" x14ac:dyDescent="0.3">
      <c r="A488" s="9" t="s">
        <v>707</v>
      </c>
      <c r="B488" s="9" t="s">
        <v>17</v>
      </c>
      <c r="C488" s="9" t="s">
        <v>70</v>
      </c>
      <c r="D488" s="17" t="s">
        <v>708</v>
      </c>
      <c r="E488" s="25">
        <v>14</v>
      </c>
      <c r="F488" s="25">
        <v>31.1</v>
      </c>
      <c r="G488" s="32">
        <f>ROUND(E488*F488,2)</f>
        <v>435.4</v>
      </c>
    </row>
    <row r="489" spans="1:7" ht="32.4" x14ac:dyDescent="0.3">
      <c r="A489" s="8"/>
      <c r="B489" s="8"/>
      <c r="C489" s="8"/>
      <c r="D489" s="16" t="s">
        <v>709</v>
      </c>
      <c r="E489" s="25"/>
      <c r="F489" s="25"/>
      <c r="G489" s="31"/>
    </row>
    <row r="490" spans="1:7" x14ac:dyDescent="0.3">
      <c r="A490" s="9" t="s">
        <v>710</v>
      </c>
      <c r="B490" s="9" t="s">
        <v>17</v>
      </c>
      <c r="C490" s="9" t="s">
        <v>70</v>
      </c>
      <c r="D490" s="17" t="s">
        <v>711</v>
      </c>
      <c r="E490" s="25">
        <v>16</v>
      </c>
      <c r="F490" s="25">
        <v>34.53</v>
      </c>
      <c r="G490" s="32">
        <f>ROUND(E490*F490,2)</f>
        <v>552.48</v>
      </c>
    </row>
    <row r="491" spans="1:7" ht="32.4" x14ac:dyDescent="0.3">
      <c r="A491" s="8"/>
      <c r="B491" s="8"/>
      <c r="C491" s="8"/>
      <c r="D491" s="16" t="s">
        <v>712</v>
      </c>
      <c r="E491" s="25"/>
      <c r="F491" s="25"/>
      <c r="G491" s="31"/>
    </row>
    <row r="492" spans="1:7" x14ac:dyDescent="0.3">
      <c r="A492" s="9" t="s">
        <v>713</v>
      </c>
      <c r="B492" s="9" t="s">
        <v>17</v>
      </c>
      <c r="C492" s="9" t="s">
        <v>70</v>
      </c>
      <c r="D492" s="17" t="s">
        <v>714</v>
      </c>
      <c r="E492" s="25">
        <v>2</v>
      </c>
      <c r="F492" s="25">
        <v>55.48</v>
      </c>
      <c r="G492" s="32">
        <f>ROUND(E492*F492,2)</f>
        <v>110.96</v>
      </c>
    </row>
    <row r="493" spans="1:7" ht="32.4" x14ac:dyDescent="0.3">
      <c r="A493" s="8"/>
      <c r="B493" s="8"/>
      <c r="C493" s="8"/>
      <c r="D493" s="16" t="s">
        <v>715</v>
      </c>
      <c r="E493" s="25"/>
      <c r="F493" s="25"/>
      <c r="G493" s="31"/>
    </row>
    <row r="494" spans="1:7" x14ac:dyDescent="0.3">
      <c r="A494" s="9" t="s">
        <v>716</v>
      </c>
      <c r="B494" s="9" t="s">
        <v>17</v>
      </c>
      <c r="C494" s="9" t="s">
        <v>70</v>
      </c>
      <c r="D494" s="17" t="s">
        <v>717</v>
      </c>
      <c r="E494" s="25">
        <v>3</v>
      </c>
      <c r="F494" s="25">
        <v>73.98</v>
      </c>
      <c r="G494" s="32">
        <f>ROUND(E494*F494,2)</f>
        <v>221.94</v>
      </c>
    </row>
    <row r="495" spans="1:7" ht="32.4" x14ac:dyDescent="0.3">
      <c r="A495" s="8"/>
      <c r="B495" s="8"/>
      <c r="C495" s="8"/>
      <c r="D495" s="16" t="s">
        <v>718</v>
      </c>
      <c r="E495" s="25"/>
      <c r="F495" s="25"/>
      <c r="G495" s="31"/>
    </row>
    <row r="496" spans="1:7" x14ac:dyDescent="0.3">
      <c r="A496" s="9" t="s">
        <v>719</v>
      </c>
      <c r="B496" s="9" t="s">
        <v>17</v>
      </c>
      <c r="C496" s="9" t="s">
        <v>70</v>
      </c>
      <c r="D496" s="17" t="s">
        <v>720</v>
      </c>
      <c r="E496" s="25">
        <v>10</v>
      </c>
      <c r="F496" s="25">
        <v>30.83</v>
      </c>
      <c r="G496" s="32">
        <f>ROUND(E496*F496,2)</f>
        <v>308.3</v>
      </c>
    </row>
    <row r="497" spans="1:7" ht="43.2" x14ac:dyDescent="0.3">
      <c r="A497" s="8"/>
      <c r="B497" s="8"/>
      <c r="C497" s="8"/>
      <c r="D497" s="16" t="s">
        <v>721</v>
      </c>
      <c r="E497" s="25"/>
      <c r="F497" s="25"/>
      <c r="G497" s="31"/>
    </row>
    <row r="498" spans="1:7" x14ac:dyDescent="0.3">
      <c r="A498" s="9" t="s">
        <v>722</v>
      </c>
      <c r="B498" s="9" t="s">
        <v>17</v>
      </c>
      <c r="C498" s="9" t="s">
        <v>70</v>
      </c>
      <c r="D498" s="17" t="s">
        <v>723</v>
      </c>
      <c r="E498" s="25">
        <v>2</v>
      </c>
      <c r="F498" s="25">
        <v>2550.0100000000002</v>
      </c>
      <c r="G498" s="32">
        <f>ROUND(E498*F498,2)</f>
        <v>5100.0200000000004</v>
      </c>
    </row>
    <row r="499" spans="1:7" ht="43.2" x14ac:dyDescent="0.3">
      <c r="A499" s="8"/>
      <c r="B499" s="8"/>
      <c r="C499" s="8"/>
      <c r="D499" s="16" t="s">
        <v>724</v>
      </c>
      <c r="E499" s="25"/>
      <c r="F499" s="25"/>
      <c r="G499" s="31"/>
    </row>
    <row r="500" spans="1:7" x14ac:dyDescent="0.3">
      <c r="A500" s="9" t="s">
        <v>725</v>
      </c>
      <c r="B500" s="9" t="s">
        <v>17</v>
      </c>
      <c r="C500" s="9" t="s">
        <v>70</v>
      </c>
      <c r="D500" s="17" t="s">
        <v>726</v>
      </c>
      <c r="E500" s="25">
        <v>2</v>
      </c>
      <c r="F500" s="25">
        <v>1006.79</v>
      </c>
      <c r="G500" s="32">
        <f>ROUND(E500*F500,2)</f>
        <v>2013.58</v>
      </c>
    </row>
    <row r="501" spans="1:7" ht="43.2" x14ac:dyDescent="0.3">
      <c r="A501" s="8"/>
      <c r="B501" s="8"/>
      <c r="C501" s="8"/>
      <c r="D501" s="16" t="s">
        <v>727</v>
      </c>
      <c r="E501" s="25"/>
      <c r="F501" s="25"/>
      <c r="G501" s="31"/>
    </row>
    <row r="502" spans="1:7" x14ac:dyDescent="0.3">
      <c r="A502" s="9" t="s">
        <v>728</v>
      </c>
      <c r="B502" s="9" t="s">
        <v>17</v>
      </c>
      <c r="C502" s="9" t="s">
        <v>70</v>
      </c>
      <c r="D502" s="17" t="s">
        <v>729</v>
      </c>
      <c r="E502" s="25">
        <v>7</v>
      </c>
      <c r="F502" s="25">
        <v>431.54</v>
      </c>
      <c r="G502" s="32">
        <f>ROUND(E502*F502,2)</f>
        <v>3020.78</v>
      </c>
    </row>
    <row r="503" spans="1:7" ht="43.2" x14ac:dyDescent="0.3">
      <c r="A503" s="8"/>
      <c r="B503" s="8"/>
      <c r="C503" s="8"/>
      <c r="D503" s="16" t="s">
        <v>730</v>
      </c>
      <c r="E503" s="25"/>
      <c r="F503" s="25"/>
      <c r="G503" s="31"/>
    </row>
    <row r="504" spans="1:7" x14ac:dyDescent="0.3">
      <c r="A504" s="9" t="s">
        <v>731</v>
      </c>
      <c r="B504" s="9" t="s">
        <v>17</v>
      </c>
      <c r="C504" s="9" t="s">
        <v>70</v>
      </c>
      <c r="D504" s="17" t="s">
        <v>732</v>
      </c>
      <c r="E504" s="25">
        <v>7</v>
      </c>
      <c r="F504" s="25">
        <v>431.54</v>
      </c>
      <c r="G504" s="32">
        <f>ROUND(E504*F504,2)</f>
        <v>3020.78</v>
      </c>
    </row>
    <row r="505" spans="1:7" ht="43.2" x14ac:dyDescent="0.3">
      <c r="A505" s="8"/>
      <c r="B505" s="8"/>
      <c r="C505" s="8"/>
      <c r="D505" s="16" t="s">
        <v>733</v>
      </c>
      <c r="E505" s="25"/>
      <c r="F505" s="25"/>
      <c r="G505" s="31"/>
    </row>
    <row r="506" spans="1:7" x14ac:dyDescent="0.3">
      <c r="A506" s="9" t="s">
        <v>734</v>
      </c>
      <c r="B506" s="9" t="s">
        <v>17</v>
      </c>
      <c r="C506" s="9" t="s">
        <v>70</v>
      </c>
      <c r="D506" s="17" t="s">
        <v>735</v>
      </c>
      <c r="E506" s="25">
        <v>1</v>
      </c>
      <c r="F506" s="25">
        <v>702.8</v>
      </c>
      <c r="G506" s="32">
        <f>ROUND(E506*F506,2)</f>
        <v>702.8</v>
      </c>
    </row>
    <row r="507" spans="1:7" ht="43.2" x14ac:dyDescent="0.3">
      <c r="A507" s="8"/>
      <c r="B507" s="8"/>
      <c r="C507" s="8"/>
      <c r="D507" s="16" t="s">
        <v>736</v>
      </c>
      <c r="E507" s="25"/>
      <c r="F507" s="25"/>
      <c r="G507" s="31"/>
    </row>
    <row r="508" spans="1:7" x14ac:dyDescent="0.3">
      <c r="A508" s="9" t="s">
        <v>737</v>
      </c>
      <c r="B508" s="9" t="s">
        <v>17</v>
      </c>
      <c r="C508" s="9" t="s">
        <v>70</v>
      </c>
      <c r="D508" s="17" t="s">
        <v>738</v>
      </c>
      <c r="E508" s="25">
        <v>8</v>
      </c>
      <c r="F508" s="25">
        <v>184.95</v>
      </c>
      <c r="G508" s="32">
        <f>ROUND(E508*F508,2)</f>
        <v>1479.6</v>
      </c>
    </row>
    <row r="509" spans="1:7" ht="64.8" x14ac:dyDescent="0.3">
      <c r="A509" s="8"/>
      <c r="B509" s="8"/>
      <c r="C509" s="8"/>
      <c r="D509" s="16" t="s">
        <v>739</v>
      </c>
      <c r="E509" s="25"/>
      <c r="F509" s="25"/>
      <c r="G509" s="31"/>
    </row>
    <row r="510" spans="1:7" x14ac:dyDescent="0.3">
      <c r="A510" s="9" t="s">
        <v>740</v>
      </c>
      <c r="B510" s="9" t="s">
        <v>17</v>
      </c>
      <c r="C510" s="9" t="s">
        <v>70</v>
      </c>
      <c r="D510" s="17" t="s">
        <v>741</v>
      </c>
      <c r="E510" s="25">
        <v>6</v>
      </c>
      <c r="F510" s="25">
        <v>36.979999999999997</v>
      </c>
      <c r="G510" s="32">
        <f>ROUND(E510*F510,2)</f>
        <v>221.88</v>
      </c>
    </row>
    <row r="511" spans="1:7" ht="64.8" x14ac:dyDescent="0.3">
      <c r="A511" s="8"/>
      <c r="B511" s="8"/>
      <c r="C511" s="8"/>
      <c r="D511" s="16" t="s">
        <v>742</v>
      </c>
      <c r="E511" s="25"/>
      <c r="F511" s="25"/>
      <c r="G511" s="31"/>
    </row>
    <row r="512" spans="1:7" x14ac:dyDescent="0.3">
      <c r="A512" s="9" t="s">
        <v>743</v>
      </c>
      <c r="B512" s="9" t="s">
        <v>17</v>
      </c>
      <c r="C512" s="9" t="s">
        <v>70</v>
      </c>
      <c r="D512" s="17" t="s">
        <v>744</v>
      </c>
      <c r="E512" s="25">
        <v>2</v>
      </c>
      <c r="F512" s="25">
        <v>110.97</v>
      </c>
      <c r="G512" s="32">
        <f>ROUND(E512*F512,2)</f>
        <v>221.94</v>
      </c>
    </row>
    <row r="513" spans="1:7" ht="86.4" x14ac:dyDescent="0.3">
      <c r="A513" s="8"/>
      <c r="B513" s="8"/>
      <c r="C513" s="8"/>
      <c r="D513" s="16" t="s">
        <v>745</v>
      </c>
      <c r="E513" s="25"/>
      <c r="F513" s="25"/>
      <c r="G513" s="31"/>
    </row>
    <row r="514" spans="1:7" x14ac:dyDescent="0.3">
      <c r="A514" s="9" t="s">
        <v>746</v>
      </c>
      <c r="B514" s="9" t="s">
        <v>17</v>
      </c>
      <c r="C514" s="9" t="s">
        <v>70</v>
      </c>
      <c r="D514" s="17" t="s">
        <v>747</v>
      </c>
      <c r="E514" s="25">
        <v>2</v>
      </c>
      <c r="F514" s="25">
        <v>184.95</v>
      </c>
      <c r="G514" s="32">
        <f>ROUND(E514*F514,2)</f>
        <v>369.9</v>
      </c>
    </row>
    <row r="515" spans="1:7" ht="86.4" x14ac:dyDescent="0.3">
      <c r="A515" s="8"/>
      <c r="B515" s="8"/>
      <c r="C515" s="8"/>
      <c r="D515" s="16" t="s">
        <v>748</v>
      </c>
      <c r="E515" s="25"/>
      <c r="F515" s="25"/>
      <c r="G515" s="31"/>
    </row>
    <row r="516" spans="1:7" x14ac:dyDescent="0.3">
      <c r="A516" s="9" t="s">
        <v>749</v>
      </c>
      <c r="B516" s="9" t="s">
        <v>17</v>
      </c>
      <c r="C516" s="9" t="s">
        <v>70</v>
      </c>
      <c r="D516" s="17" t="s">
        <v>750</v>
      </c>
      <c r="E516" s="25">
        <v>1</v>
      </c>
      <c r="F516" s="25">
        <v>579.41</v>
      </c>
      <c r="G516" s="32">
        <f>ROUND(E516*F516,2)</f>
        <v>579.41</v>
      </c>
    </row>
    <row r="517" spans="1:7" ht="54" x14ac:dyDescent="0.3">
      <c r="A517" s="8"/>
      <c r="B517" s="8"/>
      <c r="C517" s="8"/>
      <c r="D517" s="16" t="s">
        <v>751</v>
      </c>
      <c r="E517" s="25"/>
      <c r="F517" s="25"/>
      <c r="G517" s="31"/>
    </row>
    <row r="518" spans="1:7" x14ac:dyDescent="0.3">
      <c r="A518" s="8"/>
      <c r="B518" s="8"/>
      <c r="C518" s="8"/>
      <c r="D518" s="18" t="s">
        <v>752</v>
      </c>
      <c r="E518" s="25">
        <v>1</v>
      </c>
      <c r="F518" s="24">
        <f>G474+G476+G478+G480+G482+G484+G486+G488+G490+G492+G494+G496+G498+G500+G502+G504+G506+G508+G510+G512+G514+G516</f>
        <v>23983.64</v>
      </c>
      <c r="G518" s="30">
        <f>ROUND(F518*E518,2)</f>
        <v>23983.64</v>
      </c>
    </row>
    <row r="519" spans="1:7" ht="1.05" customHeight="1" x14ac:dyDescent="0.3">
      <c r="A519" s="10"/>
      <c r="B519" s="10"/>
      <c r="C519" s="10"/>
      <c r="D519" s="19"/>
      <c r="E519" s="26"/>
      <c r="F519" s="26"/>
      <c r="G519" s="33"/>
    </row>
    <row r="520" spans="1:7" x14ac:dyDescent="0.3">
      <c r="A520" s="7" t="s">
        <v>753</v>
      </c>
      <c r="B520" s="7" t="s">
        <v>11</v>
      </c>
      <c r="C520" s="7" t="s">
        <v>0</v>
      </c>
      <c r="D520" s="15" t="s">
        <v>754</v>
      </c>
      <c r="E520" s="24">
        <f>E557</f>
        <v>1</v>
      </c>
      <c r="F520" s="24">
        <f>F557</f>
        <v>13508.960000000001</v>
      </c>
      <c r="G520" s="30">
        <f>G557</f>
        <v>13508.96</v>
      </c>
    </row>
    <row r="521" spans="1:7" x14ac:dyDescent="0.3">
      <c r="A521" s="9" t="s">
        <v>755</v>
      </c>
      <c r="B521" s="9" t="s">
        <v>17</v>
      </c>
      <c r="C521" s="9" t="s">
        <v>70</v>
      </c>
      <c r="D521" s="17" t="s">
        <v>756</v>
      </c>
      <c r="E521" s="25">
        <v>6</v>
      </c>
      <c r="F521" s="25">
        <v>201.38</v>
      </c>
      <c r="G521" s="32">
        <f>ROUND(E521*F521,2)</f>
        <v>1208.28</v>
      </c>
    </row>
    <row r="522" spans="1:7" ht="54" x14ac:dyDescent="0.3">
      <c r="A522" s="8"/>
      <c r="B522" s="8"/>
      <c r="C522" s="8"/>
      <c r="D522" s="16" t="s">
        <v>757</v>
      </c>
      <c r="E522" s="25"/>
      <c r="F522" s="25"/>
      <c r="G522" s="31"/>
    </row>
    <row r="523" spans="1:7" x14ac:dyDescent="0.3">
      <c r="A523" s="9" t="s">
        <v>758</v>
      </c>
      <c r="B523" s="9" t="s">
        <v>17</v>
      </c>
      <c r="C523" s="9" t="s">
        <v>70</v>
      </c>
      <c r="D523" s="17" t="s">
        <v>759</v>
      </c>
      <c r="E523" s="25">
        <v>4</v>
      </c>
      <c r="F523" s="25">
        <v>176.92</v>
      </c>
      <c r="G523" s="32">
        <f>ROUND(E523*F523,2)</f>
        <v>707.68</v>
      </c>
    </row>
    <row r="524" spans="1:7" ht="75.599999999999994" x14ac:dyDescent="0.3">
      <c r="A524" s="8"/>
      <c r="B524" s="8"/>
      <c r="C524" s="8"/>
      <c r="D524" s="16" t="s">
        <v>760</v>
      </c>
      <c r="E524" s="25"/>
      <c r="F524" s="25"/>
      <c r="G524" s="31"/>
    </row>
    <row r="525" spans="1:7" x14ac:dyDescent="0.3">
      <c r="A525" s="9" t="s">
        <v>761</v>
      </c>
      <c r="B525" s="9" t="s">
        <v>17</v>
      </c>
      <c r="C525" s="9" t="s">
        <v>70</v>
      </c>
      <c r="D525" s="17" t="s">
        <v>762</v>
      </c>
      <c r="E525" s="25">
        <v>2</v>
      </c>
      <c r="F525" s="25">
        <v>422.11</v>
      </c>
      <c r="G525" s="32">
        <f>ROUND(E525*F525,2)</f>
        <v>844.22</v>
      </c>
    </row>
    <row r="526" spans="1:7" ht="64.8" x14ac:dyDescent="0.3">
      <c r="A526" s="8"/>
      <c r="B526" s="8"/>
      <c r="C526" s="8"/>
      <c r="D526" s="16" t="s">
        <v>763</v>
      </c>
      <c r="E526" s="25"/>
      <c r="F526" s="25"/>
      <c r="G526" s="31"/>
    </row>
    <row r="527" spans="1:7" x14ac:dyDescent="0.3">
      <c r="A527" s="9" t="s">
        <v>764</v>
      </c>
      <c r="B527" s="9" t="s">
        <v>17</v>
      </c>
      <c r="C527" s="9" t="s">
        <v>70</v>
      </c>
      <c r="D527" s="17" t="s">
        <v>765</v>
      </c>
      <c r="E527" s="25">
        <v>1</v>
      </c>
      <c r="F527" s="25">
        <v>288.97000000000003</v>
      </c>
      <c r="G527" s="32">
        <f>ROUND(E527*F527,2)</f>
        <v>288.97000000000003</v>
      </c>
    </row>
    <row r="528" spans="1:7" ht="43.2" x14ac:dyDescent="0.3">
      <c r="A528" s="8"/>
      <c r="B528" s="8"/>
      <c r="C528" s="8"/>
      <c r="D528" s="16" t="s">
        <v>766</v>
      </c>
      <c r="E528" s="25"/>
      <c r="F528" s="25"/>
      <c r="G528" s="31"/>
    </row>
    <row r="529" spans="1:7" x14ac:dyDescent="0.3">
      <c r="A529" s="9" t="s">
        <v>767</v>
      </c>
      <c r="B529" s="9" t="s">
        <v>17</v>
      </c>
      <c r="C529" s="9" t="s">
        <v>70</v>
      </c>
      <c r="D529" s="17" t="s">
        <v>768</v>
      </c>
      <c r="E529" s="25">
        <v>12</v>
      </c>
      <c r="F529" s="25">
        <v>482.88</v>
      </c>
      <c r="G529" s="32">
        <f>ROUND(E529*F529,2)</f>
        <v>5794.56</v>
      </c>
    </row>
    <row r="530" spans="1:7" ht="75.599999999999994" x14ac:dyDescent="0.3">
      <c r="A530" s="8"/>
      <c r="B530" s="8"/>
      <c r="C530" s="8"/>
      <c r="D530" s="16" t="s">
        <v>769</v>
      </c>
      <c r="E530" s="25"/>
      <c r="F530" s="25"/>
      <c r="G530" s="31"/>
    </row>
    <row r="531" spans="1:7" x14ac:dyDescent="0.3">
      <c r="A531" s="9" t="s">
        <v>770</v>
      </c>
      <c r="B531" s="9" t="s">
        <v>17</v>
      </c>
      <c r="C531" s="9" t="s">
        <v>70</v>
      </c>
      <c r="D531" s="17" t="s">
        <v>771</v>
      </c>
      <c r="E531" s="25">
        <v>2</v>
      </c>
      <c r="F531" s="25">
        <v>202.89</v>
      </c>
      <c r="G531" s="32">
        <f>ROUND(E531*F531,2)</f>
        <v>405.78</v>
      </c>
    </row>
    <row r="532" spans="1:7" ht="43.2" x14ac:dyDescent="0.3">
      <c r="A532" s="8"/>
      <c r="B532" s="8"/>
      <c r="C532" s="8"/>
      <c r="D532" s="16" t="s">
        <v>772</v>
      </c>
      <c r="E532" s="25"/>
      <c r="F532" s="25"/>
      <c r="G532" s="31"/>
    </row>
    <row r="533" spans="1:7" x14ac:dyDescent="0.3">
      <c r="A533" s="9" t="s">
        <v>773</v>
      </c>
      <c r="B533" s="9" t="s">
        <v>17</v>
      </c>
      <c r="C533" s="9" t="s">
        <v>70</v>
      </c>
      <c r="D533" s="17" t="s">
        <v>774</v>
      </c>
      <c r="E533" s="25">
        <v>4</v>
      </c>
      <c r="F533" s="25">
        <v>101.29</v>
      </c>
      <c r="G533" s="32">
        <f>ROUND(E533*F533,2)</f>
        <v>405.16</v>
      </c>
    </row>
    <row r="534" spans="1:7" ht="75.599999999999994" x14ac:dyDescent="0.3">
      <c r="A534" s="8"/>
      <c r="B534" s="8"/>
      <c r="C534" s="8"/>
      <c r="D534" s="16" t="s">
        <v>775</v>
      </c>
      <c r="E534" s="25"/>
      <c r="F534" s="25"/>
      <c r="G534" s="31"/>
    </row>
    <row r="535" spans="1:7" x14ac:dyDescent="0.3">
      <c r="A535" s="9" t="s">
        <v>776</v>
      </c>
      <c r="B535" s="9" t="s">
        <v>17</v>
      </c>
      <c r="C535" s="9" t="s">
        <v>70</v>
      </c>
      <c r="D535" s="17" t="s">
        <v>777</v>
      </c>
      <c r="E535" s="25">
        <v>2</v>
      </c>
      <c r="F535" s="25">
        <v>147.15</v>
      </c>
      <c r="G535" s="32">
        <f>ROUND(E535*F535,2)</f>
        <v>294.3</v>
      </c>
    </row>
    <row r="536" spans="1:7" ht="75.599999999999994" x14ac:dyDescent="0.3">
      <c r="A536" s="8"/>
      <c r="B536" s="8"/>
      <c r="C536" s="8"/>
      <c r="D536" s="16" t="s">
        <v>778</v>
      </c>
      <c r="E536" s="25"/>
      <c r="F536" s="25"/>
      <c r="G536" s="31"/>
    </row>
    <row r="537" spans="1:7" x14ac:dyDescent="0.3">
      <c r="A537" s="9" t="s">
        <v>779</v>
      </c>
      <c r="B537" s="9" t="s">
        <v>17</v>
      </c>
      <c r="C537" s="9" t="s">
        <v>70</v>
      </c>
      <c r="D537" s="17" t="s">
        <v>780</v>
      </c>
      <c r="E537" s="25">
        <v>1</v>
      </c>
      <c r="F537" s="25">
        <v>112.08</v>
      </c>
      <c r="G537" s="32">
        <f>ROUND(E537*F537,2)</f>
        <v>112.08</v>
      </c>
    </row>
    <row r="538" spans="1:7" ht="43.2" x14ac:dyDescent="0.3">
      <c r="A538" s="8"/>
      <c r="B538" s="8"/>
      <c r="C538" s="8"/>
      <c r="D538" s="16" t="s">
        <v>781</v>
      </c>
      <c r="E538" s="25"/>
      <c r="F538" s="25"/>
      <c r="G538" s="31"/>
    </row>
    <row r="539" spans="1:7" x14ac:dyDescent="0.3">
      <c r="A539" s="9" t="s">
        <v>782</v>
      </c>
      <c r="B539" s="9" t="s">
        <v>17</v>
      </c>
      <c r="C539" s="9" t="s">
        <v>70</v>
      </c>
      <c r="D539" s="17" t="s">
        <v>783</v>
      </c>
      <c r="E539" s="25">
        <v>2</v>
      </c>
      <c r="F539" s="25">
        <v>138.41</v>
      </c>
      <c r="G539" s="32">
        <f>ROUND(E539*F539,2)</f>
        <v>276.82</v>
      </c>
    </row>
    <row r="540" spans="1:7" ht="54" x14ac:dyDescent="0.3">
      <c r="A540" s="8"/>
      <c r="B540" s="8"/>
      <c r="C540" s="8"/>
      <c r="D540" s="16" t="s">
        <v>784</v>
      </c>
      <c r="E540" s="25"/>
      <c r="F540" s="25"/>
      <c r="G540" s="31"/>
    </row>
    <row r="541" spans="1:7" x14ac:dyDescent="0.3">
      <c r="A541" s="9" t="s">
        <v>785</v>
      </c>
      <c r="B541" s="9" t="s">
        <v>17</v>
      </c>
      <c r="C541" s="9" t="s">
        <v>70</v>
      </c>
      <c r="D541" s="17" t="s">
        <v>786</v>
      </c>
      <c r="E541" s="25">
        <v>2</v>
      </c>
      <c r="F541" s="25">
        <v>195.58</v>
      </c>
      <c r="G541" s="32">
        <f>ROUND(E541*F541,2)</f>
        <v>391.16</v>
      </c>
    </row>
    <row r="542" spans="1:7" ht="54" x14ac:dyDescent="0.3">
      <c r="A542" s="8"/>
      <c r="B542" s="8"/>
      <c r="C542" s="8"/>
      <c r="D542" s="16" t="s">
        <v>787</v>
      </c>
      <c r="E542" s="25"/>
      <c r="F542" s="25"/>
      <c r="G542" s="31"/>
    </row>
    <row r="543" spans="1:7" x14ac:dyDescent="0.3">
      <c r="A543" s="9" t="s">
        <v>788</v>
      </c>
      <c r="B543" s="9" t="s">
        <v>17</v>
      </c>
      <c r="C543" s="9" t="s">
        <v>70</v>
      </c>
      <c r="D543" s="17" t="s">
        <v>789</v>
      </c>
      <c r="E543" s="25">
        <v>1</v>
      </c>
      <c r="F543" s="25">
        <v>345.66</v>
      </c>
      <c r="G543" s="32">
        <f>ROUND(E543*F543,2)</f>
        <v>345.66</v>
      </c>
    </row>
    <row r="544" spans="1:7" ht="75.599999999999994" x14ac:dyDescent="0.3">
      <c r="A544" s="8"/>
      <c r="B544" s="8"/>
      <c r="C544" s="8"/>
      <c r="D544" s="16" t="s">
        <v>790</v>
      </c>
      <c r="E544" s="25"/>
      <c r="F544" s="25"/>
      <c r="G544" s="31"/>
    </row>
    <row r="545" spans="1:7" x14ac:dyDescent="0.3">
      <c r="A545" s="9" t="s">
        <v>791</v>
      </c>
      <c r="B545" s="9" t="s">
        <v>17</v>
      </c>
      <c r="C545" s="9" t="s">
        <v>70</v>
      </c>
      <c r="D545" s="17" t="s">
        <v>792</v>
      </c>
      <c r="E545" s="25">
        <v>2</v>
      </c>
      <c r="F545" s="25">
        <v>98.26</v>
      </c>
      <c r="G545" s="32">
        <f>ROUND(E545*F545,2)</f>
        <v>196.52</v>
      </c>
    </row>
    <row r="546" spans="1:7" ht="75.599999999999994" x14ac:dyDescent="0.3">
      <c r="A546" s="8"/>
      <c r="B546" s="8"/>
      <c r="C546" s="8"/>
      <c r="D546" s="16" t="s">
        <v>793</v>
      </c>
      <c r="E546" s="25"/>
      <c r="F546" s="25"/>
      <c r="G546" s="31"/>
    </row>
    <row r="547" spans="1:7" x14ac:dyDescent="0.3">
      <c r="A547" s="9" t="s">
        <v>794</v>
      </c>
      <c r="B547" s="9" t="s">
        <v>17</v>
      </c>
      <c r="C547" s="9" t="s">
        <v>70</v>
      </c>
      <c r="D547" s="17" t="s">
        <v>795</v>
      </c>
      <c r="E547" s="25">
        <v>2</v>
      </c>
      <c r="F547" s="25">
        <v>284.89</v>
      </c>
      <c r="G547" s="32">
        <f>ROUND(E547*F547,2)</f>
        <v>569.78</v>
      </c>
    </row>
    <row r="548" spans="1:7" ht="54" x14ac:dyDescent="0.3">
      <c r="A548" s="8"/>
      <c r="B548" s="8"/>
      <c r="C548" s="8"/>
      <c r="D548" s="16" t="s">
        <v>796</v>
      </c>
      <c r="E548" s="25"/>
      <c r="F548" s="25"/>
      <c r="G548" s="31"/>
    </row>
    <row r="549" spans="1:7" x14ac:dyDescent="0.3">
      <c r="A549" s="9" t="s">
        <v>797</v>
      </c>
      <c r="B549" s="9" t="s">
        <v>17</v>
      </c>
      <c r="C549" s="9" t="s">
        <v>70</v>
      </c>
      <c r="D549" s="17" t="s">
        <v>798</v>
      </c>
      <c r="E549" s="25">
        <v>2</v>
      </c>
      <c r="F549" s="25">
        <v>64.540000000000006</v>
      </c>
      <c r="G549" s="32">
        <f>ROUND(E549*F549,2)</f>
        <v>129.08000000000001</v>
      </c>
    </row>
    <row r="550" spans="1:7" ht="54" x14ac:dyDescent="0.3">
      <c r="A550" s="8"/>
      <c r="B550" s="8"/>
      <c r="C550" s="8"/>
      <c r="D550" s="16" t="s">
        <v>799</v>
      </c>
      <c r="E550" s="25"/>
      <c r="F550" s="25"/>
      <c r="G550" s="31"/>
    </row>
    <row r="551" spans="1:7" x14ac:dyDescent="0.3">
      <c r="A551" s="9" t="s">
        <v>800</v>
      </c>
      <c r="B551" s="9" t="s">
        <v>17</v>
      </c>
      <c r="C551" s="9" t="s">
        <v>165</v>
      </c>
      <c r="D551" s="17" t="s">
        <v>801</v>
      </c>
      <c r="E551" s="25">
        <v>2</v>
      </c>
      <c r="F551" s="25">
        <v>30.83</v>
      </c>
      <c r="G551" s="32">
        <f>ROUND(E551*F551,2)</f>
        <v>61.66</v>
      </c>
    </row>
    <row r="552" spans="1:7" ht="32.4" x14ac:dyDescent="0.3">
      <c r="A552" s="8"/>
      <c r="B552" s="8"/>
      <c r="C552" s="8"/>
      <c r="D552" s="16" t="s">
        <v>802</v>
      </c>
      <c r="E552" s="25"/>
      <c r="F552" s="25"/>
      <c r="G552" s="31"/>
    </row>
    <row r="553" spans="1:7" x14ac:dyDescent="0.3">
      <c r="A553" s="9" t="s">
        <v>803</v>
      </c>
      <c r="B553" s="9" t="s">
        <v>17</v>
      </c>
      <c r="C553" s="9" t="s">
        <v>70</v>
      </c>
      <c r="D553" s="17" t="s">
        <v>804</v>
      </c>
      <c r="E553" s="25">
        <v>2</v>
      </c>
      <c r="F553" s="25">
        <v>268.86</v>
      </c>
      <c r="G553" s="32">
        <f>ROUND(E553*F553,2)</f>
        <v>537.72</v>
      </c>
    </row>
    <row r="554" spans="1:7" ht="54" x14ac:dyDescent="0.3">
      <c r="A554" s="8"/>
      <c r="B554" s="8"/>
      <c r="C554" s="8"/>
      <c r="D554" s="16" t="s">
        <v>805</v>
      </c>
      <c r="E554" s="25"/>
      <c r="F554" s="25"/>
      <c r="G554" s="31"/>
    </row>
    <row r="555" spans="1:7" x14ac:dyDescent="0.3">
      <c r="A555" s="9" t="s">
        <v>806</v>
      </c>
      <c r="B555" s="9" t="s">
        <v>17</v>
      </c>
      <c r="C555" s="9" t="s">
        <v>70</v>
      </c>
      <c r="D555" s="17" t="s">
        <v>807</v>
      </c>
      <c r="E555" s="25">
        <v>1</v>
      </c>
      <c r="F555" s="25">
        <v>939.53</v>
      </c>
      <c r="G555" s="32">
        <f>ROUND(E555*F555,2)</f>
        <v>939.53</v>
      </c>
    </row>
    <row r="556" spans="1:7" ht="86.4" x14ac:dyDescent="0.3">
      <c r="A556" s="8"/>
      <c r="B556" s="8"/>
      <c r="C556" s="8"/>
      <c r="D556" s="16" t="s">
        <v>808</v>
      </c>
      <c r="E556" s="25"/>
      <c r="F556" s="25"/>
      <c r="G556" s="31"/>
    </row>
    <row r="557" spans="1:7" x14ac:dyDescent="0.3">
      <c r="A557" s="8"/>
      <c r="B557" s="8"/>
      <c r="C557" s="8"/>
      <c r="D557" s="18" t="s">
        <v>809</v>
      </c>
      <c r="E557" s="25">
        <v>1</v>
      </c>
      <c r="F557" s="24">
        <f>G521+G523+G525+G527+G529+G531+G533+G535+G537+G539+G541+G543+G545+G547+G549+G551+G553+G555</f>
        <v>13508.960000000001</v>
      </c>
      <c r="G557" s="30">
        <f>ROUND(F557*E557,2)</f>
        <v>13508.96</v>
      </c>
    </row>
    <row r="558" spans="1:7" ht="1.05" customHeight="1" x14ac:dyDescent="0.3">
      <c r="A558" s="10"/>
      <c r="B558" s="10"/>
      <c r="C558" s="10"/>
      <c r="D558" s="19"/>
      <c r="E558" s="26"/>
      <c r="F558" s="26"/>
      <c r="G558" s="33"/>
    </row>
    <row r="559" spans="1:7" x14ac:dyDescent="0.3">
      <c r="A559" s="8"/>
      <c r="B559" s="8"/>
      <c r="C559" s="8"/>
      <c r="D559" s="18" t="s">
        <v>810</v>
      </c>
      <c r="E559" s="25">
        <v>1</v>
      </c>
      <c r="F559" s="24">
        <f>G454+G471+G518+G557</f>
        <v>83553.359999999986</v>
      </c>
      <c r="G559" s="30">
        <f>ROUND(F559*E559,2)</f>
        <v>83553.36</v>
      </c>
    </row>
    <row r="560" spans="1:7" ht="1.05" customHeight="1" x14ac:dyDescent="0.3">
      <c r="A560" s="10"/>
      <c r="B560" s="10"/>
      <c r="C560" s="10"/>
      <c r="D560" s="19"/>
      <c r="E560" s="26"/>
      <c r="F560" s="26"/>
      <c r="G560" s="33"/>
    </row>
    <row r="561" spans="1:7" x14ac:dyDescent="0.3">
      <c r="A561" s="6" t="s">
        <v>811</v>
      </c>
      <c r="B561" s="6" t="s">
        <v>11</v>
      </c>
      <c r="C561" s="6" t="s">
        <v>0</v>
      </c>
      <c r="D561" s="14" t="s">
        <v>812</v>
      </c>
      <c r="E561" s="24">
        <f>E657</f>
        <v>1</v>
      </c>
      <c r="F561" s="24">
        <f>F657</f>
        <v>159876.76</v>
      </c>
      <c r="G561" s="30">
        <f>G657</f>
        <v>159876.76</v>
      </c>
    </row>
    <row r="562" spans="1:7" x14ac:dyDescent="0.3">
      <c r="A562" s="7" t="s">
        <v>813</v>
      </c>
      <c r="B562" s="7" t="s">
        <v>11</v>
      </c>
      <c r="C562" s="7" t="s">
        <v>0</v>
      </c>
      <c r="D562" s="15" t="s">
        <v>814</v>
      </c>
      <c r="E562" s="24">
        <f>E605</f>
        <v>1</v>
      </c>
      <c r="F562" s="24">
        <f>F605</f>
        <v>106499.74999999999</v>
      </c>
      <c r="G562" s="30">
        <f>G605</f>
        <v>106499.75</v>
      </c>
    </row>
    <row r="563" spans="1:7" x14ac:dyDescent="0.3">
      <c r="A563" s="9" t="s">
        <v>815</v>
      </c>
      <c r="B563" s="9" t="s">
        <v>17</v>
      </c>
      <c r="C563" s="9" t="s">
        <v>70</v>
      </c>
      <c r="D563" s="17" t="s">
        <v>816</v>
      </c>
      <c r="E563" s="25">
        <v>1</v>
      </c>
      <c r="F563" s="25">
        <v>1061.73</v>
      </c>
      <c r="G563" s="32">
        <f>ROUND(E563*F563,2)</f>
        <v>1061.73</v>
      </c>
    </row>
    <row r="564" spans="1:7" ht="64.8" x14ac:dyDescent="0.3">
      <c r="A564" s="8"/>
      <c r="B564" s="8"/>
      <c r="C564" s="8"/>
      <c r="D564" s="16" t="s">
        <v>817</v>
      </c>
      <c r="E564" s="25"/>
      <c r="F564" s="25"/>
      <c r="G564" s="31"/>
    </row>
    <row r="565" spans="1:7" x14ac:dyDescent="0.3">
      <c r="A565" s="9" t="s">
        <v>818</v>
      </c>
      <c r="B565" s="9" t="s">
        <v>17</v>
      </c>
      <c r="C565" s="9" t="s">
        <v>70</v>
      </c>
      <c r="D565" s="17" t="s">
        <v>819</v>
      </c>
      <c r="E565" s="25">
        <v>2</v>
      </c>
      <c r="F565" s="25">
        <v>1333.1</v>
      </c>
      <c r="G565" s="32">
        <f>ROUND(E565*F565,2)</f>
        <v>2666.2</v>
      </c>
    </row>
    <row r="566" spans="1:7" ht="151.19999999999999" x14ac:dyDescent="0.3">
      <c r="A566" s="8"/>
      <c r="B566" s="8"/>
      <c r="C566" s="8"/>
      <c r="D566" s="16" t="s">
        <v>820</v>
      </c>
      <c r="E566" s="25"/>
      <c r="F566" s="25"/>
      <c r="G566" s="31"/>
    </row>
    <row r="567" spans="1:7" x14ac:dyDescent="0.3">
      <c r="A567" s="9" t="s">
        <v>821</v>
      </c>
      <c r="B567" s="9" t="s">
        <v>17</v>
      </c>
      <c r="C567" s="9" t="s">
        <v>70</v>
      </c>
      <c r="D567" s="17" t="s">
        <v>822</v>
      </c>
      <c r="E567" s="25">
        <v>1</v>
      </c>
      <c r="F567" s="25">
        <v>1172.2</v>
      </c>
      <c r="G567" s="32">
        <f>ROUND(E567*F567,2)</f>
        <v>1172.2</v>
      </c>
    </row>
    <row r="568" spans="1:7" ht="108" x14ac:dyDescent="0.3">
      <c r="A568" s="8"/>
      <c r="B568" s="8"/>
      <c r="C568" s="8"/>
      <c r="D568" s="16" t="s">
        <v>823</v>
      </c>
      <c r="E568" s="25"/>
      <c r="F568" s="25"/>
      <c r="G568" s="31"/>
    </row>
    <row r="569" spans="1:7" x14ac:dyDescent="0.3">
      <c r="A569" s="9" t="s">
        <v>824</v>
      </c>
      <c r="B569" s="9" t="s">
        <v>17</v>
      </c>
      <c r="C569" s="9" t="s">
        <v>70</v>
      </c>
      <c r="D569" s="17" t="s">
        <v>825</v>
      </c>
      <c r="E569" s="25">
        <v>1</v>
      </c>
      <c r="F569" s="25">
        <v>7335.16</v>
      </c>
      <c r="G569" s="32">
        <f>ROUND(E569*F569,2)</f>
        <v>7335.16</v>
      </c>
    </row>
    <row r="570" spans="1:7" ht="183.6" x14ac:dyDescent="0.3">
      <c r="A570" s="8"/>
      <c r="B570" s="8"/>
      <c r="C570" s="8"/>
      <c r="D570" s="16" t="s">
        <v>826</v>
      </c>
      <c r="E570" s="25"/>
      <c r="F570" s="25"/>
      <c r="G570" s="31"/>
    </row>
    <row r="571" spans="1:7" x14ac:dyDescent="0.3">
      <c r="A571" s="9" t="s">
        <v>827</v>
      </c>
      <c r="B571" s="9" t="s">
        <v>17</v>
      </c>
      <c r="C571" s="9" t="s">
        <v>70</v>
      </c>
      <c r="D571" s="17" t="s">
        <v>828</v>
      </c>
      <c r="E571" s="25">
        <v>1</v>
      </c>
      <c r="F571" s="25">
        <v>11444.25</v>
      </c>
      <c r="G571" s="32">
        <f>ROUND(E571*F571,2)</f>
        <v>11444.25</v>
      </c>
    </row>
    <row r="572" spans="1:7" ht="162" x14ac:dyDescent="0.3">
      <c r="A572" s="8"/>
      <c r="B572" s="8"/>
      <c r="C572" s="8"/>
      <c r="D572" s="16" t="s">
        <v>829</v>
      </c>
      <c r="E572" s="25"/>
      <c r="F572" s="25"/>
      <c r="G572" s="31"/>
    </row>
    <row r="573" spans="1:7" x14ac:dyDescent="0.3">
      <c r="A573" s="9" t="s">
        <v>830</v>
      </c>
      <c r="B573" s="9" t="s">
        <v>17</v>
      </c>
      <c r="C573" s="9" t="s">
        <v>70</v>
      </c>
      <c r="D573" s="17" t="s">
        <v>831</v>
      </c>
      <c r="E573" s="25">
        <v>1</v>
      </c>
      <c r="F573" s="25">
        <v>30374.54</v>
      </c>
      <c r="G573" s="32">
        <f>ROUND(E573*F573,2)</f>
        <v>30374.54</v>
      </c>
    </row>
    <row r="574" spans="1:7" ht="280.8" x14ac:dyDescent="0.3">
      <c r="A574" s="8"/>
      <c r="B574" s="8"/>
      <c r="C574" s="8"/>
      <c r="D574" s="16" t="s">
        <v>832</v>
      </c>
      <c r="E574" s="25"/>
      <c r="F574" s="25"/>
      <c r="G574" s="31"/>
    </row>
    <row r="575" spans="1:7" x14ac:dyDescent="0.3">
      <c r="A575" s="9" t="s">
        <v>833</v>
      </c>
      <c r="B575" s="9" t="s">
        <v>17</v>
      </c>
      <c r="C575" s="9" t="s">
        <v>70</v>
      </c>
      <c r="D575" s="17" t="s">
        <v>834</v>
      </c>
      <c r="E575" s="25">
        <v>6</v>
      </c>
      <c r="F575" s="25">
        <v>920.17</v>
      </c>
      <c r="G575" s="32">
        <f>ROUND(E575*F575,2)</f>
        <v>5521.02</v>
      </c>
    </row>
    <row r="576" spans="1:7" ht="216" x14ac:dyDescent="0.3">
      <c r="A576" s="8"/>
      <c r="B576" s="8"/>
      <c r="C576" s="8"/>
      <c r="D576" s="16" t="s">
        <v>835</v>
      </c>
      <c r="E576" s="25"/>
      <c r="F576" s="25"/>
      <c r="G576" s="31"/>
    </row>
    <row r="577" spans="1:7" x14ac:dyDescent="0.3">
      <c r="A577" s="9" t="s">
        <v>836</v>
      </c>
      <c r="B577" s="9" t="s">
        <v>17</v>
      </c>
      <c r="C577" s="9" t="s">
        <v>70</v>
      </c>
      <c r="D577" s="17" t="s">
        <v>837</v>
      </c>
      <c r="E577" s="25">
        <v>6</v>
      </c>
      <c r="F577" s="25">
        <v>952.55</v>
      </c>
      <c r="G577" s="32">
        <f>ROUND(E577*F577,2)</f>
        <v>5715.3</v>
      </c>
    </row>
    <row r="578" spans="1:7" ht="205.2" x14ac:dyDescent="0.3">
      <c r="A578" s="8"/>
      <c r="B578" s="8"/>
      <c r="C578" s="8"/>
      <c r="D578" s="16" t="s">
        <v>838</v>
      </c>
      <c r="E578" s="25"/>
      <c r="F578" s="25"/>
      <c r="G578" s="31"/>
    </row>
    <row r="579" spans="1:7" x14ac:dyDescent="0.3">
      <c r="A579" s="9" t="s">
        <v>839</v>
      </c>
      <c r="B579" s="9" t="s">
        <v>17</v>
      </c>
      <c r="C579" s="9" t="s">
        <v>70</v>
      </c>
      <c r="D579" s="17" t="s">
        <v>840</v>
      </c>
      <c r="E579" s="25">
        <v>12</v>
      </c>
      <c r="F579" s="25">
        <v>1023.92</v>
      </c>
      <c r="G579" s="32">
        <f>ROUND(E579*F579,2)</f>
        <v>12287.04</v>
      </c>
    </row>
    <row r="580" spans="1:7" ht="205.2" x14ac:dyDescent="0.3">
      <c r="A580" s="8"/>
      <c r="B580" s="8"/>
      <c r="C580" s="8"/>
      <c r="D580" s="16" t="s">
        <v>841</v>
      </c>
      <c r="E580" s="25"/>
      <c r="F580" s="25"/>
      <c r="G580" s="31"/>
    </row>
    <row r="581" spans="1:7" x14ac:dyDescent="0.3">
      <c r="A581" s="9" t="s">
        <v>842</v>
      </c>
      <c r="B581" s="9" t="s">
        <v>17</v>
      </c>
      <c r="C581" s="9" t="s">
        <v>70</v>
      </c>
      <c r="D581" s="17" t="s">
        <v>843</v>
      </c>
      <c r="E581" s="25">
        <v>6</v>
      </c>
      <c r="F581" s="25">
        <v>139.53</v>
      </c>
      <c r="G581" s="32">
        <f>ROUND(E581*F581,2)</f>
        <v>837.18</v>
      </c>
    </row>
    <row r="582" spans="1:7" ht="54" x14ac:dyDescent="0.3">
      <c r="A582" s="8"/>
      <c r="B582" s="8"/>
      <c r="C582" s="8"/>
      <c r="D582" s="16" t="s">
        <v>844</v>
      </c>
      <c r="E582" s="25"/>
      <c r="F582" s="25"/>
      <c r="G582" s="31"/>
    </row>
    <row r="583" spans="1:7" x14ac:dyDescent="0.3">
      <c r="A583" s="9" t="s">
        <v>845</v>
      </c>
      <c r="B583" s="9" t="s">
        <v>17</v>
      </c>
      <c r="C583" s="9" t="s">
        <v>70</v>
      </c>
      <c r="D583" s="17" t="s">
        <v>846</v>
      </c>
      <c r="E583" s="25">
        <v>18</v>
      </c>
      <c r="F583" s="25">
        <v>222.55</v>
      </c>
      <c r="G583" s="32">
        <f>ROUND(E583*F583,2)</f>
        <v>4005.9</v>
      </c>
    </row>
    <row r="584" spans="1:7" ht="54" x14ac:dyDescent="0.3">
      <c r="A584" s="8"/>
      <c r="B584" s="8"/>
      <c r="C584" s="8"/>
      <c r="D584" s="16" t="s">
        <v>847</v>
      </c>
      <c r="E584" s="25"/>
      <c r="F584" s="25"/>
      <c r="G584" s="31"/>
    </row>
    <row r="585" spans="1:7" x14ac:dyDescent="0.3">
      <c r="A585" s="9" t="s">
        <v>848</v>
      </c>
      <c r="B585" s="9" t="s">
        <v>17</v>
      </c>
      <c r="C585" s="9" t="s">
        <v>70</v>
      </c>
      <c r="D585" s="17" t="s">
        <v>849</v>
      </c>
      <c r="E585" s="25">
        <v>1</v>
      </c>
      <c r="F585" s="25">
        <v>528.35</v>
      </c>
      <c r="G585" s="32">
        <f>ROUND(E585*F585,2)</f>
        <v>528.35</v>
      </c>
    </row>
    <row r="586" spans="1:7" ht="172.8" x14ac:dyDescent="0.3">
      <c r="A586" s="8"/>
      <c r="B586" s="8"/>
      <c r="C586" s="8"/>
      <c r="D586" s="16" t="s">
        <v>850</v>
      </c>
      <c r="E586" s="25"/>
      <c r="F586" s="25"/>
      <c r="G586" s="31"/>
    </row>
    <row r="587" spans="1:7" x14ac:dyDescent="0.3">
      <c r="A587" s="9" t="s">
        <v>851</v>
      </c>
      <c r="B587" s="9" t="s">
        <v>17</v>
      </c>
      <c r="C587" s="9" t="s">
        <v>70</v>
      </c>
      <c r="D587" s="17" t="s">
        <v>852</v>
      </c>
      <c r="E587" s="25">
        <v>7</v>
      </c>
      <c r="F587" s="25">
        <v>102.71</v>
      </c>
      <c r="G587" s="32">
        <f>ROUND(E587*F587,2)</f>
        <v>718.97</v>
      </c>
    </row>
    <row r="588" spans="1:7" ht="32.4" x14ac:dyDescent="0.3">
      <c r="A588" s="8"/>
      <c r="B588" s="8"/>
      <c r="C588" s="8"/>
      <c r="D588" s="16" t="s">
        <v>853</v>
      </c>
      <c r="E588" s="25"/>
      <c r="F588" s="25"/>
      <c r="G588" s="31"/>
    </row>
    <row r="589" spans="1:7" x14ac:dyDescent="0.3">
      <c r="A589" s="9" t="s">
        <v>854</v>
      </c>
      <c r="B589" s="9" t="s">
        <v>17</v>
      </c>
      <c r="C589" s="9" t="s">
        <v>70</v>
      </c>
      <c r="D589" s="17" t="s">
        <v>855</v>
      </c>
      <c r="E589" s="25">
        <v>1</v>
      </c>
      <c r="F589" s="25">
        <v>532</v>
      </c>
      <c r="G589" s="32">
        <f>ROUND(E589*F589,2)</f>
        <v>532</v>
      </c>
    </row>
    <row r="590" spans="1:7" ht="108" x14ac:dyDescent="0.3">
      <c r="A590" s="8"/>
      <c r="B590" s="8"/>
      <c r="C590" s="8"/>
      <c r="D590" s="16" t="s">
        <v>856</v>
      </c>
      <c r="E590" s="25"/>
      <c r="F590" s="25"/>
      <c r="G590" s="31"/>
    </row>
    <row r="591" spans="1:7" x14ac:dyDescent="0.3">
      <c r="A591" s="9" t="s">
        <v>857</v>
      </c>
      <c r="B591" s="9" t="s">
        <v>17</v>
      </c>
      <c r="C591" s="9" t="s">
        <v>70</v>
      </c>
      <c r="D591" s="17" t="s">
        <v>858</v>
      </c>
      <c r="E591" s="25">
        <v>1</v>
      </c>
      <c r="F591" s="25">
        <v>103.09</v>
      </c>
      <c r="G591" s="32">
        <f>ROUND(E591*F591,2)</f>
        <v>103.09</v>
      </c>
    </row>
    <row r="592" spans="1:7" ht="75.599999999999994" x14ac:dyDescent="0.3">
      <c r="A592" s="8"/>
      <c r="B592" s="8"/>
      <c r="C592" s="8"/>
      <c r="D592" s="16" t="s">
        <v>859</v>
      </c>
      <c r="E592" s="25"/>
      <c r="F592" s="25"/>
      <c r="G592" s="31"/>
    </row>
    <row r="593" spans="1:7" x14ac:dyDescent="0.3">
      <c r="A593" s="9" t="s">
        <v>860</v>
      </c>
      <c r="B593" s="9" t="s">
        <v>17</v>
      </c>
      <c r="C593" s="9" t="s">
        <v>66</v>
      </c>
      <c r="D593" s="17" t="s">
        <v>861</v>
      </c>
      <c r="E593" s="25">
        <v>46.39</v>
      </c>
      <c r="F593" s="25">
        <v>171.25</v>
      </c>
      <c r="G593" s="32">
        <f>ROUND(E593*F593,2)</f>
        <v>7944.29</v>
      </c>
    </row>
    <row r="594" spans="1:7" ht="43.2" x14ac:dyDescent="0.3">
      <c r="A594" s="8"/>
      <c r="B594" s="8"/>
      <c r="C594" s="8"/>
      <c r="D594" s="16" t="s">
        <v>862</v>
      </c>
      <c r="E594" s="25"/>
      <c r="F594" s="25"/>
      <c r="G594" s="31"/>
    </row>
    <row r="595" spans="1:7" x14ac:dyDescent="0.3">
      <c r="A595" s="9" t="s">
        <v>863</v>
      </c>
      <c r="B595" s="9" t="s">
        <v>17</v>
      </c>
      <c r="C595" s="9" t="s">
        <v>70</v>
      </c>
      <c r="D595" s="17" t="s">
        <v>864</v>
      </c>
      <c r="E595" s="25">
        <v>1</v>
      </c>
      <c r="F595" s="25">
        <v>411</v>
      </c>
      <c r="G595" s="32">
        <f>ROUND(E595*F595,2)</f>
        <v>411</v>
      </c>
    </row>
    <row r="596" spans="1:7" ht="54" x14ac:dyDescent="0.3">
      <c r="A596" s="8"/>
      <c r="B596" s="8"/>
      <c r="C596" s="8"/>
      <c r="D596" s="16" t="s">
        <v>865</v>
      </c>
      <c r="E596" s="25"/>
      <c r="F596" s="25"/>
      <c r="G596" s="31"/>
    </row>
    <row r="597" spans="1:7" x14ac:dyDescent="0.3">
      <c r="A597" s="9" t="s">
        <v>866</v>
      </c>
      <c r="B597" s="9" t="s">
        <v>17</v>
      </c>
      <c r="C597" s="9" t="s">
        <v>70</v>
      </c>
      <c r="D597" s="17" t="s">
        <v>867</v>
      </c>
      <c r="E597" s="25">
        <v>1</v>
      </c>
      <c r="F597" s="25">
        <v>143.85</v>
      </c>
      <c r="G597" s="32">
        <f>ROUND(E597*F597,2)</f>
        <v>143.85</v>
      </c>
    </row>
    <row r="598" spans="1:7" ht="54" x14ac:dyDescent="0.3">
      <c r="A598" s="8"/>
      <c r="B598" s="8"/>
      <c r="C598" s="8"/>
      <c r="D598" s="16" t="s">
        <v>868</v>
      </c>
      <c r="E598" s="25"/>
      <c r="F598" s="25"/>
      <c r="G598" s="31"/>
    </row>
    <row r="599" spans="1:7" x14ac:dyDescent="0.3">
      <c r="A599" s="9" t="s">
        <v>869</v>
      </c>
      <c r="B599" s="9" t="s">
        <v>17</v>
      </c>
      <c r="C599" s="9" t="s">
        <v>70</v>
      </c>
      <c r="D599" s="17" t="s">
        <v>870</v>
      </c>
      <c r="E599" s="25">
        <v>2</v>
      </c>
      <c r="F599" s="25">
        <v>135.13</v>
      </c>
      <c r="G599" s="32">
        <f>ROUND(E599*F599,2)</f>
        <v>270.26</v>
      </c>
    </row>
    <row r="600" spans="1:7" ht="75.599999999999994" x14ac:dyDescent="0.3">
      <c r="A600" s="8"/>
      <c r="B600" s="8"/>
      <c r="C600" s="8"/>
      <c r="D600" s="16" t="s">
        <v>871</v>
      </c>
      <c r="E600" s="25"/>
      <c r="F600" s="25"/>
      <c r="G600" s="31"/>
    </row>
    <row r="601" spans="1:7" x14ac:dyDescent="0.3">
      <c r="A601" s="9" t="s">
        <v>872</v>
      </c>
      <c r="B601" s="9" t="s">
        <v>17</v>
      </c>
      <c r="C601" s="9" t="s">
        <v>40</v>
      </c>
      <c r="D601" s="17" t="s">
        <v>873</v>
      </c>
      <c r="E601" s="25">
        <v>920</v>
      </c>
      <c r="F601" s="25">
        <v>14.05</v>
      </c>
      <c r="G601" s="32">
        <f>ROUND(E601*F601,2)</f>
        <v>12926</v>
      </c>
    </row>
    <row r="602" spans="1:7" ht="54" x14ac:dyDescent="0.3">
      <c r="A602" s="8"/>
      <c r="B602" s="8"/>
      <c r="C602" s="8"/>
      <c r="D602" s="16" t="s">
        <v>874</v>
      </c>
      <c r="E602" s="25"/>
      <c r="F602" s="25"/>
      <c r="G602" s="31"/>
    </row>
    <row r="603" spans="1:7" x14ac:dyDescent="0.3">
      <c r="A603" s="9" t="s">
        <v>875</v>
      </c>
      <c r="B603" s="9" t="s">
        <v>17</v>
      </c>
      <c r="C603" s="9" t="s">
        <v>70</v>
      </c>
      <c r="D603" s="17" t="s">
        <v>876</v>
      </c>
      <c r="E603" s="25">
        <v>2</v>
      </c>
      <c r="F603" s="25">
        <v>250.71</v>
      </c>
      <c r="G603" s="32">
        <f>ROUND(E603*F603,2)</f>
        <v>501.42</v>
      </c>
    </row>
    <row r="604" spans="1:7" ht="32.4" x14ac:dyDescent="0.3">
      <c r="A604" s="8"/>
      <c r="B604" s="8"/>
      <c r="C604" s="8"/>
      <c r="D604" s="16" t="s">
        <v>877</v>
      </c>
      <c r="E604" s="25"/>
      <c r="F604" s="25"/>
      <c r="G604" s="31"/>
    </row>
    <row r="605" spans="1:7" x14ac:dyDescent="0.3">
      <c r="A605" s="8"/>
      <c r="B605" s="8"/>
      <c r="C605" s="8"/>
      <c r="D605" s="18" t="s">
        <v>878</v>
      </c>
      <c r="E605" s="25">
        <v>1</v>
      </c>
      <c r="F605" s="24">
        <f>G563+G565+G567+G569+G571+G573+G575+G577+G579+G581+G583+G585+G587+G589+G591+G593+G595+G597+G599+G601+G603</f>
        <v>106499.74999999999</v>
      </c>
      <c r="G605" s="30">
        <f>ROUND(F605*E605,2)</f>
        <v>106499.75</v>
      </c>
    </row>
    <row r="606" spans="1:7" ht="1.05" customHeight="1" x14ac:dyDescent="0.3">
      <c r="A606" s="10"/>
      <c r="B606" s="10"/>
      <c r="C606" s="10"/>
      <c r="D606" s="19"/>
      <c r="E606" s="26"/>
      <c r="F606" s="26"/>
      <c r="G606" s="33"/>
    </row>
    <row r="607" spans="1:7" x14ac:dyDescent="0.3">
      <c r="A607" s="7" t="s">
        <v>879</v>
      </c>
      <c r="B607" s="7" t="s">
        <v>11</v>
      </c>
      <c r="C607" s="7" t="s">
        <v>0</v>
      </c>
      <c r="D607" s="15" t="s">
        <v>880</v>
      </c>
      <c r="E607" s="24">
        <f>E636</f>
        <v>1</v>
      </c>
      <c r="F607" s="24">
        <f>F636</f>
        <v>17402.86</v>
      </c>
      <c r="G607" s="30">
        <f>G636</f>
        <v>17402.86</v>
      </c>
    </row>
    <row r="608" spans="1:7" x14ac:dyDescent="0.3">
      <c r="A608" s="9" t="s">
        <v>881</v>
      </c>
      <c r="B608" s="9" t="s">
        <v>17</v>
      </c>
      <c r="C608" s="9" t="s">
        <v>70</v>
      </c>
      <c r="D608" s="17" t="s">
        <v>882</v>
      </c>
      <c r="E608" s="25">
        <v>15</v>
      </c>
      <c r="F608" s="25">
        <v>121.49</v>
      </c>
      <c r="G608" s="32">
        <f>ROUND(E608*F608,2)</f>
        <v>1822.35</v>
      </c>
    </row>
    <row r="609" spans="1:7" ht="64.8" x14ac:dyDescent="0.3">
      <c r="A609" s="8"/>
      <c r="B609" s="8"/>
      <c r="C609" s="8"/>
      <c r="D609" s="16" t="s">
        <v>883</v>
      </c>
      <c r="E609" s="25"/>
      <c r="F609" s="25"/>
      <c r="G609" s="31"/>
    </row>
    <row r="610" spans="1:7" x14ac:dyDescent="0.3">
      <c r="A610" s="9" t="s">
        <v>884</v>
      </c>
      <c r="B610" s="9" t="s">
        <v>17</v>
      </c>
      <c r="C610" s="9" t="s">
        <v>70</v>
      </c>
      <c r="D610" s="17" t="s">
        <v>885</v>
      </c>
      <c r="E610" s="25">
        <v>3</v>
      </c>
      <c r="F610" s="25">
        <v>134.26</v>
      </c>
      <c r="G610" s="32">
        <f>ROUND(E610*F610,2)</f>
        <v>402.78</v>
      </c>
    </row>
    <row r="611" spans="1:7" ht="54" x14ac:dyDescent="0.3">
      <c r="A611" s="8"/>
      <c r="B611" s="8"/>
      <c r="C611" s="8"/>
      <c r="D611" s="16" t="s">
        <v>886</v>
      </c>
      <c r="E611" s="25"/>
      <c r="F611" s="25"/>
      <c r="G611" s="31"/>
    </row>
    <row r="612" spans="1:7" x14ac:dyDescent="0.3">
      <c r="A612" s="9" t="s">
        <v>887</v>
      </c>
      <c r="B612" s="9" t="s">
        <v>17</v>
      </c>
      <c r="C612" s="9" t="s">
        <v>70</v>
      </c>
      <c r="D612" s="17" t="s">
        <v>888</v>
      </c>
      <c r="E612" s="25">
        <v>4</v>
      </c>
      <c r="F612" s="25">
        <v>185.59</v>
      </c>
      <c r="G612" s="32">
        <f>ROUND(E612*F612,2)</f>
        <v>742.36</v>
      </c>
    </row>
    <row r="613" spans="1:7" ht="75.599999999999994" x14ac:dyDescent="0.3">
      <c r="A613" s="8"/>
      <c r="B613" s="8"/>
      <c r="C613" s="8"/>
      <c r="D613" s="16" t="s">
        <v>889</v>
      </c>
      <c r="E613" s="25"/>
      <c r="F613" s="25"/>
      <c r="G613" s="31"/>
    </row>
    <row r="614" spans="1:7" x14ac:dyDescent="0.3">
      <c r="A614" s="9" t="s">
        <v>890</v>
      </c>
      <c r="B614" s="9" t="s">
        <v>17</v>
      </c>
      <c r="C614" s="9" t="s">
        <v>70</v>
      </c>
      <c r="D614" s="17" t="s">
        <v>891</v>
      </c>
      <c r="E614" s="25">
        <v>2</v>
      </c>
      <c r="F614" s="25">
        <v>228.33</v>
      </c>
      <c r="G614" s="32">
        <f>ROUND(E614*F614,2)</f>
        <v>456.66</v>
      </c>
    </row>
    <row r="615" spans="1:7" ht="54" x14ac:dyDescent="0.3">
      <c r="A615" s="8"/>
      <c r="B615" s="8"/>
      <c r="C615" s="8"/>
      <c r="D615" s="16" t="s">
        <v>892</v>
      </c>
      <c r="E615" s="25"/>
      <c r="F615" s="25"/>
      <c r="G615" s="31"/>
    </row>
    <row r="616" spans="1:7" x14ac:dyDescent="0.3">
      <c r="A616" s="9" t="s">
        <v>893</v>
      </c>
      <c r="B616" s="9" t="s">
        <v>17</v>
      </c>
      <c r="C616" s="9" t="s">
        <v>70</v>
      </c>
      <c r="D616" s="17" t="s">
        <v>894</v>
      </c>
      <c r="E616" s="25">
        <v>1</v>
      </c>
      <c r="F616" s="25">
        <v>450.26</v>
      </c>
      <c r="G616" s="32">
        <f>ROUND(E616*F616,2)</f>
        <v>450.26</v>
      </c>
    </row>
    <row r="617" spans="1:7" ht="43.2" x14ac:dyDescent="0.3">
      <c r="A617" s="8"/>
      <c r="B617" s="8"/>
      <c r="C617" s="8"/>
      <c r="D617" s="16" t="s">
        <v>895</v>
      </c>
      <c r="E617" s="25"/>
      <c r="F617" s="25"/>
      <c r="G617" s="31"/>
    </row>
    <row r="618" spans="1:7" x14ac:dyDescent="0.3">
      <c r="A618" s="9" t="s">
        <v>896</v>
      </c>
      <c r="B618" s="9" t="s">
        <v>17</v>
      </c>
      <c r="C618" s="9" t="s">
        <v>40</v>
      </c>
      <c r="D618" s="17" t="s">
        <v>897</v>
      </c>
      <c r="E618" s="25">
        <v>35</v>
      </c>
      <c r="F618" s="25">
        <v>15.34</v>
      </c>
      <c r="G618" s="32">
        <f>ROUND(E618*F618,2)</f>
        <v>536.9</v>
      </c>
    </row>
    <row r="619" spans="1:7" ht="97.2" x14ac:dyDescent="0.3">
      <c r="A619" s="8"/>
      <c r="B619" s="8"/>
      <c r="C619" s="8"/>
      <c r="D619" s="16" t="s">
        <v>898</v>
      </c>
      <c r="E619" s="25"/>
      <c r="F619" s="25"/>
      <c r="G619" s="31"/>
    </row>
    <row r="620" spans="1:7" x14ac:dyDescent="0.3">
      <c r="A620" s="9" t="s">
        <v>899</v>
      </c>
      <c r="B620" s="9" t="s">
        <v>17</v>
      </c>
      <c r="C620" s="9" t="s">
        <v>40</v>
      </c>
      <c r="D620" s="17" t="s">
        <v>900</v>
      </c>
      <c r="E620" s="25">
        <v>65</v>
      </c>
      <c r="F620" s="25">
        <v>17.399999999999999</v>
      </c>
      <c r="G620" s="32">
        <f>ROUND(E620*F620,2)</f>
        <v>1131</v>
      </c>
    </row>
    <row r="621" spans="1:7" ht="86.4" x14ac:dyDescent="0.3">
      <c r="A621" s="8"/>
      <c r="B621" s="8"/>
      <c r="C621" s="8"/>
      <c r="D621" s="16" t="s">
        <v>901</v>
      </c>
      <c r="E621" s="25"/>
      <c r="F621" s="25"/>
      <c r="G621" s="31"/>
    </row>
    <row r="622" spans="1:7" x14ac:dyDescent="0.3">
      <c r="A622" s="9" t="s">
        <v>902</v>
      </c>
      <c r="B622" s="9" t="s">
        <v>17</v>
      </c>
      <c r="C622" s="9" t="s">
        <v>40</v>
      </c>
      <c r="D622" s="17" t="s">
        <v>903</v>
      </c>
      <c r="E622" s="25">
        <v>40</v>
      </c>
      <c r="F622" s="25">
        <v>20.12</v>
      </c>
      <c r="G622" s="32">
        <f>ROUND(E622*F622,2)</f>
        <v>804.8</v>
      </c>
    </row>
    <row r="623" spans="1:7" ht="97.2" x14ac:dyDescent="0.3">
      <c r="A623" s="8"/>
      <c r="B623" s="8"/>
      <c r="C623" s="8"/>
      <c r="D623" s="16" t="s">
        <v>904</v>
      </c>
      <c r="E623" s="25"/>
      <c r="F623" s="25"/>
      <c r="G623" s="31"/>
    </row>
    <row r="624" spans="1:7" x14ac:dyDescent="0.3">
      <c r="A624" s="9" t="s">
        <v>905</v>
      </c>
      <c r="B624" s="9" t="s">
        <v>17</v>
      </c>
      <c r="C624" s="9" t="s">
        <v>40</v>
      </c>
      <c r="D624" s="17" t="s">
        <v>906</v>
      </c>
      <c r="E624" s="25">
        <v>5</v>
      </c>
      <c r="F624" s="25">
        <v>33.31</v>
      </c>
      <c r="G624" s="32">
        <f>ROUND(E624*F624,2)</f>
        <v>166.55</v>
      </c>
    </row>
    <row r="625" spans="1:7" ht="64.8" x14ac:dyDescent="0.3">
      <c r="A625" s="8"/>
      <c r="B625" s="8"/>
      <c r="C625" s="8"/>
      <c r="D625" s="16" t="s">
        <v>907</v>
      </c>
      <c r="E625" s="25"/>
      <c r="F625" s="25"/>
      <c r="G625" s="31"/>
    </row>
    <row r="626" spans="1:7" x14ac:dyDescent="0.3">
      <c r="A626" s="9" t="s">
        <v>908</v>
      </c>
      <c r="B626" s="9" t="s">
        <v>17</v>
      </c>
      <c r="C626" s="9" t="s">
        <v>40</v>
      </c>
      <c r="D626" s="17" t="s">
        <v>909</v>
      </c>
      <c r="E626" s="25">
        <v>85</v>
      </c>
      <c r="F626" s="25">
        <v>22.39</v>
      </c>
      <c r="G626" s="32">
        <f>ROUND(E626*F626,2)</f>
        <v>1903.15</v>
      </c>
    </row>
    <row r="627" spans="1:7" ht="97.2" x14ac:dyDescent="0.3">
      <c r="A627" s="8"/>
      <c r="B627" s="8"/>
      <c r="C627" s="8"/>
      <c r="D627" s="16" t="s">
        <v>910</v>
      </c>
      <c r="E627" s="25"/>
      <c r="F627" s="25"/>
      <c r="G627" s="31"/>
    </row>
    <row r="628" spans="1:7" x14ac:dyDescent="0.3">
      <c r="A628" s="9" t="s">
        <v>911</v>
      </c>
      <c r="B628" s="9" t="s">
        <v>17</v>
      </c>
      <c r="C628" s="9" t="s">
        <v>40</v>
      </c>
      <c r="D628" s="17" t="s">
        <v>912</v>
      </c>
      <c r="E628" s="25">
        <v>85</v>
      </c>
      <c r="F628" s="25">
        <v>26.77</v>
      </c>
      <c r="G628" s="32">
        <f>ROUND(E628*F628,2)</f>
        <v>2275.4499999999998</v>
      </c>
    </row>
    <row r="629" spans="1:7" ht="108" x14ac:dyDescent="0.3">
      <c r="A629" s="8"/>
      <c r="B629" s="8"/>
      <c r="C629" s="8"/>
      <c r="D629" s="16" t="s">
        <v>913</v>
      </c>
      <c r="E629" s="25"/>
      <c r="F629" s="25"/>
      <c r="G629" s="31"/>
    </row>
    <row r="630" spans="1:7" x14ac:dyDescent="0.3">
      <c r="A630" s="9" t="s">
        <v>914</v>
      </c>
      <c r="B630" s="9" t="s">
        <v>17</v>
      </c>
      <c r="C630" s="9" t="s">
        <v>40</v>
      </c>
      <c r="D630" s="17" t="s">
        <v>915</v>
      </c>
      <c r="E630" s="25">
        <v>60</v>
      </c>
      <c r="F630" s="25">
        <v>29.45</v>
      </c>
      <c r="G630" s="32">
        <f>ROUND(E630*F630,2)</f>
        <v>1767</v>
      </c>
    </row>
    <row r="631" spans="1:7" ht="64.8" x14ac:dyDescent="0.3">
      <c r="A631" s="8"/>
      <c r="B631" s="8"/>
      <c r="C631" s="8"/>
      <c r="D631" s="16" t="s">
        <v>916</v>
      </c>
      <c r="E631" s="25"/>
      <c r="F631" s="25"/>
      <c r="G631" s="31"/>
    </row>
    <row r="632" spans="1:7" x14ac:dyDescent="0.3">
      <c r="A632" s="9" t="s">
        <v>917</v>
      </c>
      <c r="B632" s="9" t="s">
        <v>17</v>
      </c>
      <c r="C632" s="9" t="s">
        <v>40</v>
      </c>
      <c r="D632" s="17" t="s">
        <v>918</v>
      </c>
      <c r="E632" s="25">
        <v>65</v>
      </c>
      <c r="F632" s="25">
        <v>40.54</v>
      </c>
      <c r="G632" s="32">
        <f>ROUND(E632*F632,2)</f>
        <v>2635.1</v>
      </c>
    </row>
    <row r="633" spans="1:7" ht="75.599999999999994" x14ac:dyDescent="0.3">
      <c r="A633" s="8"/>
      <c r="B633" s="8"/>
      <c r="C633" s="8"/>
      <c r="D633" s="16" t="s">
        <v>919</v>
      </c>
      <c r="E633" s="25"/>
      <c r="F633" s="25"/>
      <c r="G633" s="31"/>
    </row>
    <row r="634" spans="1:7" x14ac:dyDescent="0.3">
      <c r="A634" s="9" t="s">
        <v>920</v>
      </c>
      <c r="B634" s="9" t="s">
        <v>17</v>
      </c>
      <c r="C634" s="9" t="s">
        <v>40</v>
      </c>
      <c r="D634" s="17" t="s">
        <v>921</v>
      </c>
      <c r="E634" s="25">
        <v>50</v>
      </c>
      <c r="F634" s="25">
        <v>46.17</v>
      </c>
      <c r="G634" s="32">
        <f>ROUND(E634*F634,2)</f>
        <v>2308.5</v>
      </c>
    </row>
    <row r="635" spans="1:7" ht="64.8" x14ac:dyDescent="0.3">
      <c r="A635" s="8"/>
      <c r="B635" s="8"/>
      <c r="C635" s="8"/>
      <c r="D635" s="16" t="s">
        <v>922</v>
      </c>
      <c r="E635" s="25"/>
      <c r="F635" s="25"/>
      <c r="G635" s="31"/>
    </row>
    <row r="636" spans="1:7" x14ac:dyDescent="0.3">
      <c r="A636" s="8"/>
      <c r="B636" s="8"/>
      <c r="C636" s="8"/>
      <c r="D636" s="18" t="s">
        <v>923</v>
      </c>
      <c r="E636" s="25">
        <v>1</v>
      </c>
      <c r="F636" s="24">
        <f>G608+G610+G612+G614+G616+G618+G620+G622+G624+G626+G628+G630+G632+G634</f>
        <v>17402.86</v>
      </c>
      <c r="G636" s="30">
        <f>ROUND(F636*E636,2)</f>
        <v>17402.86</v>
      </c>
    </row>
    <row r="637" spans="1:7" ht="1.05" customHeight="1" x14ac:dyDescent="0.3">
      <c r="A637" s="10"/>
      <c r="B637" s="10"/>
      <c r="C637" s="10"/>
      <c r="D637" s="19"/>
      <c r="E637" s="26"/>
      <c r="F637" s="26"/>
      <c r="G637" s="33"/>
    </row>
    <row r="638" spans="1:7" x14ac:dyDescent="0.3">
      <c r="A638" s="7" t="s">
        <v>924</v>
      </c>
      <c r="B638" s="7" t="s">
        <v>11</v>
      </c>
      <c r="C638" s="7" t="s">
        <v>0</v>
      </c>
      <c r="D638" s="15" t="s">
        <v>925</v>
      </c>
      <c r="E638" s="24">
        <f>E655</f>
        <v>1</v>
      </c>
      <c r="F638" s="24">
        <f>F655</f>
        <v>35974.149999999994</v>
      </c>
      <c r="G638" s="30">
        <f>G655</f>
        <v>35974.15</v>
      </c>
    </row>
    <row r="639" spans="1:7" x14ac:dyDescent="0.3">
      <c r="A639" s="9" t="s">
        <v>926</v>
      </c>
      <c r="B639" s="9" t="s">
        <v>17</v>
      </c>
      <c r="C639" s="9" t="s">
        <v>70</v>
      </c>
      <c r="D639" s="17" t="s">
        <v>927</v>
      </c>
      <c r="E639" s="25">
        <v>19</v>
      </c>
      <c r="F639" s="25">
        <v>20.55</v>
      </c>
      <c r="G639" s="32">
        <f>ROUND(E639*F639,2)</f>
        <v>390.45</v>
      </c>
    </row>
    <row r="640" spans="1:7" ht="43.2" x14ac:dyDescent="0.3">
      <c r="A640" s="8"/>
      <c r="B640" s="8"/>
      <c r="C640" s="8"/>
      <c r="D640" s="16" t="s">
        <v>928</v>
      </c>
      <c r="E640" s="25"/>
      <c r="F640" s="25"/>
      <c r="G640" s="31"/>
    </row>
    <row r="641" spans="1:7" x14ac:dyDescent="0.3">
      <c r="A641" s="9" t="s">
        <v>929</v>
      </c>
      <c r="B641" s="9" t="s">
        <v>17</v>
      </c>
      <c r="C641" s="9" t="s">
        <v>18</v>
      </c>
      <c r="D641" s="17" t="s">
        <v>930</v>
      </c>
      <c r="E641" s="25">
        <v>380</v>
      </c>
      <c r="F641" s="25">
        <v>52.06</v>
      </c>
      <c r="G641" s="32">
        <f>ROUND(E641*F641,2)</f>
        <v>19782.8</v>
      </c>
    </row>
    <row r="642" spans="1:7" ht="75.599999999999994" x14ac:dyDescent="0.3">
      <c r="A642" s="8"/>
      <c r="B642" s="8"/>
      <c r="C642" s="8"/>
      <c r="D642" s="16" t="s">
        <v>931</v>
      </c>
      <c r="E642" s="25"/>
      <c r="F642" s="25"/>
      <c r="G642" s="31"/>
    </row>
    <row r="643" spans="1:7" x14ac:dyDescent="0.3">
      <c r="A643" s="9" t="s">
        <v>932</v>
      </c>
      <c r="B643" s="9" t="s">
        <v>17</v>
      </c>
      <c r="C643" s="9" t="s">
        <v>18</v>
      </c>
      <c r="D643" s="17" t="s">
        <v>933</v>
      </c>
      <c r="E643" s="25">
        <v>160</v>
      </c>
      <c r="F643" s="25">
        <v>47.95</v>
      </c>
      <c r="G643" s="32">
        <f>ROUND(E643*F643,2)</f>
        <v>7672</v>
      </c>
    </row>
    <row r="644" spans="1:7" ht="43.2" x14ac:dyDescent="0.3">
      <c r="A644" s="8"/>
      <c r="B644" s="8"/>
      <c r="C644" s="8"/>
      <c r="D644" s="16" t="s">
        <v>934</v>
      </c>
      <c r="E644" s="25"/>
      <c r="F644" s="25"/>
      <c r="G644" s="31"/>
    </row>
    <row r="645" spans="1:7" x14ac:dyDescent="0.3">
      <c r="A645" s="9" t="s">
        <v>935</v>
      </c>
      <c r="B645" s="9" t="s">
        <v>17</v>
      </c>
      <c r="C645" s="9" t="s">
        <v>18</v>
      </c>
      <c r="D645" s="17" t="s">
        <v>936</v>
      </c>
      <c r="E645" s="25">
        <v>12.82</v>
      </c>
      <c r="F645" s="25">
        <v>380.17</v>
      </c>
      <c r="G645" s="32">
        <f>ROUND(E645*F645,2)</f>
        <v>4873.78</v>
      </c>
    </row>
    <row r="646" spans="1:7" ht="75.599999999999994" x14ac:dyDescent="0.3">
      <c r="A646" s="8"/>
      <c r="B646" s="8"/>
      <c r="C646" s="8"/>
      <c r="D646" s="16" t="s">
        <v>937</v>
      </c>
      <c r="E646" s="25"/>
      <c r="F646" s="25"/>
      <c r="G646" s="31"/>
    </row>
    <row r="647" spans="1:7" x14ac:dyDescent="0.3">
      <c r="A647" s="9" t="s">
        <v>938</v>
      </c>
      <c r="B647" s="9" t="s">
        <v>17</v>
      </c>
      <c r="C647" s="9" t="s">
        <v>70</v>
      </c>
      <c r="D647" s="17" t="s">
        <v>939</v>
      </c>
      <c r="E647" s="25">
        <v>16</v>
      </c>
      <c r="F647" s="25">
        <v>73.98</v>
      </c>
      <c r="G647" s="32">
        <f>ROUND(E647*F647,2)</f>
        <v>1183.68</v>
      </c>
    </row>
    <row r="648" spans="1:7" ht="97.2" x14ac:dyDescent="0.3">
      <c r="A648" s="8"/>
      <c r="B648" s="8"/>
      <c r="C648" s="8"/>
      <c r="D648" s="16" t="s">
        <v>940</v>
      </c>
      <c r="E648" s="25"/>
      <c r="F648" s="25"/>
      <c r="G648" s="31"/>
    </row>
    <row r="649" spans="1:7" x14ac:dyDescent="0.3">
      <c r="A649" s="9" t="s">
        <v>941</v>
      </c>
      <c r="B649" s="9" t="s">
        <v>17</v>
      </c>
      <c r="C649" s="9" t="s">
        <v>70</v>
      </c>
      <c r="D649" s="17" t="s">
        <v>942</v>
      </c>
      <c r="E649" s="25">
        <v>20</v>
      </c>
      <c r="F649" s="25">
        <v>73.98</v>
      </c>
      <c r="G649" s="32">
        <f>ROUND(E649*F649,2)</f>
        <v>1479.6</v>
      </c>
    </row>
    <row r="650" spans="1:7" ht="97.2" x14ac:dyDescent="0.3">
      <c r="A650" s="8"/>
      <c r="B650" s="8"/>
      <c r="C650" s="8"/>
      <c r="D650" s="16" t="s">
        <v>943</v>
      </c>
      <c r="E650" s="25"/>
      <c r="F650" s="25"/>
      <c r="G650" s="31"/>
    </row>
    <row r="651" spans="1:7" x14ac:dyDescent="0.3">
      <c r="A651" s="9" t="s">
        <v>944</v>
      </c>
      <c r="B651" s="9" t="s">
        <v>17</v>
      </c>
      <c r="C651" s="9" t="s">
        <v>70</v>
      </c>
      <c r="D651" s="17" t="s">
        <v>945</v>
      </c>
      <c r="E651" s="25">
        <v>2</v>
      </c>
      <c r="F651" s="25">
        <v>73.98</v>
      </c>
      <c r="G651" s="32">
        <f>ROUND(E651*F651,2)</f>
        <v>147.96</v>
      </c>
    </row>
    <row r="652" spans="1:7" ht="97.2" x14ac:dyDescent="0.3">
      <c r="A652" s="8"/>
      <c r="B652" s="8"/>
      <c r="C652" s="8"/>
      <c r="D652" s="16" t="s">
        <v>946</v>
      </c>
      <c r="E652" s="25"/>
      <c r="F652" s="25"/>
      <c r="G652" s="31"/>
    </row>
    <row r="653" spans="1:7" x14ac:dyDescent="0.3">
      <c r="A653" s="9" t="s">
        <v>947</v>
      </c>
      <c r="B653" s="9" t="s">
        <v>17</v>
      </c>
      <c r="C653" s="9" t="s">
        <v>70</v>
      </c>
      <c r="D653" s="17" t="s">
        <v>948</v>
      </c>
      <c r="E653" s="25">
        <v>6</v>
      </c>
      <c r="F653" s="25">
        <v>73.98</v>
      </c>
      <c r="G653" s="32">
        <f>ROUND(E653*F653,2)</f>
        <v>443.88</v>
      </c>
    </row>
    <row r="654" spans="1:7" ht="108" x14ac:dyDescent="0.3">
      <c r="A654" s="8"/>
      <c r="B654" s="8"/>
      <c r="C654" s="8"/>
      <c r="D654" s="16" t="s">
        <v>949</v>
      </c>
      <c r="E654" s="25"/>
      <c r="F654" s="25"/>
      <c r="G654" s="31"/>
    </row>
    <row r="655" spans="1:7" x14ac:dyDescent="0.3">
      <c r="A655" s="8"/>
      <c r="B655" s="8"/>
      <c r="C655" s="8"/>
      <c r="D655" s="18" t="s">
        <v>950</v>
      </c>
      <c r="E655" s="25">
        <v>1</v>
      </c>
      <c r="F655" s="24">
        <f>G639+G641+G643+G645+G647+G649+G651+G653</f>
        <v>35974.149999999994</v>
      </c>
      <c r="G655" s="30">
        <f>ROUND(F655*E655,2)</f>
        <v>35974.15</v>
      </c>
    </row>
    <row r="656" spans="1:7" ht="1.05" customHeight="1" x14ac:dyDescent="0.3">
      <c r="A656" s="10"/>
      <c r="B656" s="10"/>
      <c r="C656" s="10"/>
      <c r="D656" s="19"/>
      <c r="E656" s="26"/>
      <c r="F656" s="26"/>
      <c r="G656" s="33"/>
    </row>
    <row r="657" spans="1:7" x14ac:dyDescent="0.3">
      <c r="A657" s="8"/>
      <c r="B657" s="8"/>
      <c r="C657" s="8"/>
      <c r="D657" s="18" t="s">
        <v>951</v>
      </c>
      <c r="E657" s="25">
        <v>1</v>
      </c>
      <c r="F657" s="24">
        <f>G605+G636+G655</f>
        <v>159876.76</v>
      </c>
      <c r="G657" s="30">
        <f>ROUND(F657*E657,2)</f>
        <v>159876.76</v>
      </c>
    </row>
    <row r="658" spans="1:7" ht="1.05" customHeight="1" x14ac:dyDescent="0.3">
      <c r="A658" s="10"/>
      <c r="B658" s="10"/>
      <c r="C658" s="10"/>
      <c r="D658" s="19"/>
      <c r="E658" s="26"/>
      <c r="F658" s="26"/>
      <c r="G658" s="33"/>
    </row>
    <row r="659" spans="1:7" x14ac:dyDescent="0.3">
      <c r="A659" s="6" t="s">
        <v>952</v>
      </c>
      <c r="B659" s="6" t="s">
        <v>11</v>
      </c>
      <c r="C659" s="6" t="s">
        <v>0</v>
      </c>
      <c r="D659" s="14" t="s">
        <v>953</v>
      </c>
      <c r="E659" s="24">
        <f>E698</f>
        <v>1</v>
      </c>
      <c r="F659" s="24">
        <f>F698</f>
        <v>34585.03</v>
      </c>
      <c r="G659" s="30">
        <f>G698</f>
        <v>34585.03</v>
      </c>
    </row>
    <row r="660" spans="1:7" x14ac:dyDescent="0.3">
      <c r="A660" s="9" t="s">
        <v>954</v>
      </c>
      <c r="B660" s="9" t="s">
        <v>17</v>
      </c>
      <c r="C660" s="9" t="s">
        <v>70</v>
      </c>
      <c r="D660" s="17" t="s">
        <v>955</v>
      </c>
      <c r="E660" s="25">
        <v>1</v>
      </c>
      <c r="F660" s="25">
        <v>554.85</v>
      </c>
      <c r="G660" s="32">
        <f>ROUND(E660*F660,2)</f>
        <v>554.85</v>
      </c>
    </row>
    <row r="661" spans="1:7" ht="64.8" x14ac:dyDescent="0.3">
      <c r="A661" s="8"/>
      <c r="B661" s="8"/>
      <c r="C661" s="8"/>
      <c r="D661" s="16" t="s">
        <v>956</v>
      </c>
      <c r="E661" s="25"/>
      <c r="F661" s="25"/>
      <c r="G661" s="31"/>
    </row>
    <row r="662" spans="1:7" x14ac:dyDescent="0.3">
      <c r="A662" s="9" t="s">
        <v>957</v>
      </c>
      <c r="B662" s="9" t="s">
        <v>17</v>
      </c>
      <c r="C662" s="9" t="s">
        <v>56</v>
      </c>
      <c r="D662" s="17" t="s">
        <v>958</v>
      </c>
      <c r="E662" s="25">
        <v>1</v>
      </c>
      <c r="F662" s="25">
        <v>493.19</v>
      </c>
      <c r="G662" s="32">
        <f>ROUND(E662*F662,2)</f>
        <v>493.19</v>
      </c>
    </row>
    <row r="663" spans="1:7" ht="86.4" x14ac:dyDescent="0.3">
      <c r="A663" s="8"/>
      <c r="B663" s="8"/>
      <c r="C663" s="8"/>
      <c r="D663" s="16" t="s">
        <v>959</v>
      </c>
      <c r="E663" s="25"/>
      <c r="F663" s="25"/>
      <c r="G663" s="31"/>
    </row>
    <row r="664" spans="1:7" x14ac:dyDescent="0.3">
      <c r="A664" s="9" t="s">
        <v>960</v>
      </c>
      <c r="B664" s="9" t="s">
        <v>17</v>
      </c>
      <c r="C664" s="9" t="s">
        <v>165</v>
      </c>
      <c r="D664" s="17" t="s">
        <v>961</v>
      </c>
      <c r="E664" s="25">
        <v>1</v>
      </c>
      <c r="F664" s="25">
        <v>1294.6300000000001</v>
      </c>
      <c r="G664" s="32">
        <f>ROUND(E664*F664,2)</f>
        <v>1294.6300000000001</v>
      </c>
    </row>
    <row r="665" spans="1:7" ht="86.4" x14ac:dyDescent="0.3">
      <c r="A665" s="8"/>
      <c r="B665" s="8"/>
      <c r="C665" s="8"/>
      <c r="D665" s="16" t="s">
        <v>962</v>
      </c>
      <c r="E665" s="25"/>
      <c r="F665" s="25"/>
      <c r="G665" s="31"/>
    </row>
    <row r="666" spans="1:7" x14ac:dyDescent="0.3">
      <c r="A666" s="9" t="s">
        <v>963</v>
      </c>
      <c r="B666" s="9" t="s">
        <v>17</v>
      </c>
      <c r="C666" s="9" t="s">
        <v>70</v>
      </c>
      <c r="D666" s="17" t="s">
        <v>964</v>
      </c>
      <c r="E666" s="25">
        <v>37</v>
      </c>
      <c r="F666" s="25">
        <v>54.25</v>
      </c>
      <c r="G666" s="32">
        <f>ROUND(E666*F666,2)</f>
        <v>2007.25</v>
      </c>
    </row>
    <row r="667" spans="1:7" ht="64.8" x14ac:dyDescent="0.3">
      <c r="A667" s="8"/>
      <c r="B667" s="8"/>
      <c r="C667" s="8"/>
      <c r="D667" s="16" t="s">
        <v>965</v>
      </c>
      <c r="E667" s="25"/>
      <c r="F667" s="25"/>
      <c r="G667" s="31"/>
    </row>
    <row r="668" spans="1:7" x14ac:dyDescent="0.3">
      <c r="A668" s="9" t="s">
        <v>966</v>
      </c>
      <c r="B668" s="9" t="s">
        <v>17</v>
      </c>
      <c r="C668" s="9" t="s">
        <v>70</v>
      </c>
      <c r="D668" s="17" t="s">
        <v>967</v>
      </c>
      <c r="E668" s="25">
        <v>4</v>
      </c>
      <c r="F668" s="25">
        <v>73.98</v>
      </c>
      <c r="G668" s="32">
        <f>ROUND(E668*F668,2)</f>
        <v>295.92</v>
      </c>
    </row>
    <row r="669" spans="1:7" ht="54" x14ac:dyDescent="0.3">
      <c r="A669" s="8"/>
      <c r="B669" s="8"/>
      <c r="C669" s="8"/>
      <c r="D669" s="16" t="s">
        <v>968</v>
      </c>
      <c r="E669" s="25"/>
      <c r="F669" s="25"/>
      <c r="G669" s="31"/>
    </row>
    <row r="670" spans="1:7" x14ac:dyDescent="0.3">
      <c r="A670" s="9" t="s">
        <v>969</v>
      </c>
      <c r="B670" s="9" t="s">
        <v>17</v>
      </c>
      <c r="C670" s="9" t="s">
        <v>70</v>
      </c>
      <c r="D670" s="17" t="s">
        <v>970</v>
      </c>
      <c r="E670" s="25">
        <v>4</v>
      </c>
      <c r="F670" s="25">
        <v>117.13</v>
      </c>
      <c r="G670" s="32">
        <f>ROUND(E670*F670,2)</f>
        <v>468.52</v>
      </c>
    </row>
    <row r="671" spans="1:7" ht="54" x14ac:dyDescent="0.3">
      <c r="A671" s="8"/>
      <c r="B671" s="8"/>
      <c r="C671" s="8"/>
      <c r="D671" s="16" t="s">
        <v>971</v>
      </c>
      <c r="E671" s="25"/>
      <c r="F671" s="25"/>
      <c r="G671" s="31"/>
    </row>
    <row r="672" spans="1:7" x14ac:dyDescent="0.3">
      <c r="A672" s="9" t="s">
        <v>972</v>
      </c>
      <c r="B672" s="9" t="s">
        <v>17</v>
      </c>
      <c r="C672" s="9" t="s">
        <v>40</v>
      </c>
      <c r="D672" s="17" t="s">
        <v>973</v>
      </c>
      <c r="E672" s="25">
        <v>625</v>
      </c>
      <c r="F672" s="25">
        <v>3.7</v>
      </c>
      <c r="G672" s="32">
        <f>ROUND(E672*F672,2)</f>
        <v>2312.5</v>
      </c>
    </row>
    <row r="673" spans="1:7" ht="86.4" x14ac:dyDescent="0.3">
      <c r="A673" s="8"/>
      <c r="B673" s="8"/>
      <c r="C673" s="8"/>
      <c r="D673" s="16" t="s">
        <v>974</v>
      </c>
      <c r="E673" s="25"/>
      <c r="F673" s="25"/>
      <c r="G673" s="31"/>
    </row>
    <row r="674" spans="1:7" x14ac:dyDescent="0.3">
      <c r="A674" s="9" t="s">
        <v>975</v>
      </c>
      <c r="B674" s="9" t="s">
        <v>17</v>
      </c>
      <c r="C674" s="9" t="s">
        <v>70</v>
      </c>
      <c r="D674" s="17" t="s">
        <v>976</v>
      </c>
      <c r="E674" s="25">
        <v>4</v>
      </c>
      <c r="F674" s="25">
        <v>493.19</v>
      </c>
      <c r="G674" s="32">
        <f>ROUND(E674*F674,2)</f>
        <v>1972.76</v>
      </c>
    </row>
    <row r="675" spans="1:7" ht="129.6" x14ac:dyDescent="0.3">
      <c r="A675" s="8"/>
      <c r="B675" s="8"/>
      <c r="C675" s="8"/>
      <c r="D675" s="16" t="s">
        <v>977</v>
      </c>
      <c r="E675" s="25"/>
      <c r="F675" s="25"/>
      <c r="G675" s="31"/>
    </row>
    <row r="676" spans="1:7" x14ac:dyDescent="0.3">
      <c r="A676" s="9" t="s">
        <v>978</v>
      </c>
      <c r="B676" s="9" t="s">
        <v>17</v>
      </c>
      <c r="C676" s="9" t="s">
        <v>70</v>
      </c>
      <c r="D676" s="17" t="s">
        <v>979</v>
      </c>
      <c r="E676" s="25">
        <v>4</v>
      </c>
      <c r="F676" s="25">
        <v>1289.4000000000001</v>
      </c>
      <c r="G676" s="32">
        <f>ROUND(E676*F676,2)</f>
        <v>5157.6000000000004</v>
      </c>
    </row>
    <row r="677" spans="1:7" ht="86.4" x14ac:dyDescent="0.3">
      <c r="A677" s="8"/>
      <c r="B677" s="8"/>
      <c r="C677" s="8"/>
      <c r="D677" s="16" t="s">
        <v>980</v>
      </c>
      <c r="E677" s="25"/>
      <c r="F677" s="25"/>
      <c r="G677" s="31"/>
    </row>
    <row r="678" spans="1:7" x14ac:dyDescent="0.3">
      <c r="A678" s="9" t="s">
        <v>981</v>
      </c>
      <c r="B678" s="9" t="s">
        <v>17</v>
      </c>
      <c r="C678" s="9" t="s">
        <v>70</v>
      </c>
      <c r="D678" s="17" t="s">
        <v>982</v>
      </c>
      <c r="E678" s="25">
        <v>1</v>
      </c>
      <c r="F678" s="25">
        <v>4007.19</v>
      </c>
      <c r="G678" s="32">
        <f>ROUND(E678*F678,2)</f>
        <v>4007.19</v>
      </c>
    </row>
    <row r="679" spans="1:7" ht="194.4" x14ac:dyDescent="0.3">
      <c r="A679" s="8"/>
      <c r="B679" s="8"/>
      <c r="C679" s="8"/>
      <c r="D679" s="16" t="s">
        <v>983</v>
      </c>
      <c r="E679" s="25"/>
      <c r="F679" s="25"/>
      <c r="G679" s="31"/>
    </row>
    <row r="680" spans="1:7" x14ac:dyDescent="0.3">
      <c r="A680" s="9" t="s">
        <v>984</v>
      </c>
      <c r="B680" s="9" t="s">
        <v>17</v>
      </c>
      <c r="C680" s="9" t="s">
        <v>40</v>
      </c>
      <c r="D680" s="17" t="s">
        <v>985</v>
      </c>
      <c r="E680" s="25">
        <v>110</v>
      </c>
      <c r="F680" s="25">
        <v>49.32</v>
      </c>
      <c r="G680" s="32">
        <f>ROUND(E680*F680,2)</f>
        <v>5425.2</v>
      </c>
    </row>
    <row r="681" spans="1:7" ht="97.2" x14ac:dyDescent="0.3">
      <c r="A681" s="8"/>
      <c r="B681" s="8"/>
      <c r="C681" s="8"/>
      <c r="D681" s="16" t="s">
        <v>986</v>
      </c>
      <c r="E681" s="25"/>
      <c r="F681" s="25"/>
      <c r="G681" s="31"/>
    </row>
    <row r="682" spans="1:7" x14ac:dyDescent="0.3">
      <c r="A682" s="9" t="s">
        <v>987</v>
      </c>
      <c r="B682" s="9" t="s">
        <v>17</v>
      </c>
      <c r="C682" s="9" t="s">
        <v>40</v>
      </c>
      <c r="D682" s="17" t="s">
        <v>988</v>
      </c>
      <c r="E682" s="25">
        <v>85</v>
      </c>
      <c r="F682" s="25">
        <v>36.979999999999997</v>
      </c>
      <c r="G682" s="32">
        <f>ROUND(E682*F682,2)</f>
        <v>3143.3</v>
      </c>
    </row>
    <row r="683" spans="1:7" ht="129.6" x14ac:dyDescent="0.3">
      <c r="A683" s="8"/>
      <c r="B683" s="8"/>
      <c r="C683" s="8"/>
      <c r="D683" s="16" t="s">
        <v>989</v>
      </c>
      <c r="E683" s="25"/>
      <c r="F683" s="25"/>
      <c r="G683" s="31"/>
    </row>
    <row r="684" spans="1:7" x14ac:dyDescent="0.3">
      <c r="A684" s="9" t="s">
        <v>990</v>
      </c>
      <c r="B684" s="9" t="s">
        <v>17</v>
      </c>
      <c r="C684" s="9" t="s">
        <v>70</v>
      </c>
      <c r="D684" s="17" t="s">
        <v>991</v>
      </c>
      <c r="E684" s="25">
        <v>13</v>
      </c>
      <c r="F684" s="25">
        <v>49.32</v>
      </c>
      <c r="G684" s="32">
        <f>ROUND(E684*F684,2)</f>
        <v>641.16</v>
      </c>
    </row>
    <row r="685" spans="1:7" ht="54" x14ac:dyDescent="0.3">
      <c r="A685" s="8"/>
      <c r="B685" s="8"/>
      <c r="C685" s="8"/>
      <c r="D685" s="16" t="s">
        <v>992</v>
      </c>
      <c r="E685" s="25"/>
      <c r="F685" s="25"/>
      <c r="G685" s="31"/>
    </row>
    <row r="686" spans="1:7" x14ac:dyDescent="0.3">
      <c r="A686" s="9" t="s">
        <v>993</v>
      </c>
      <c r="B686" s="9" t="s">
        <v>17</v>
      </c>
      <c r="C686" s="9" t="s">
        <v>70</v>
      </c>
      <c r="D686" s="17" t="s">
        <v>994</v>
      </c>
      <c r="E686" s="25">
        <v>1</v>
      </c>
      <c r="F686" s="25">
        <v>104.81</v>
      </c>
      <c r="G686" s="32">
        <f>ROUND(E686*F686,2)</f>
        <v>104.81</v>
      </c>
    </row>
    <row r="687" spans="1:7" ht="43.2" x14ac:dyDescent="0.3">
      <c r="A687" s="8"/>
      <c r="B687" s="8"/>
      <c r="C687" s="8"/>
      <c r="D687" s="16" t="s">
        <v>995</v>
      </c>
      <c r="E687" s="25"/>
      <c r="F687" s="25"/>
      <c r="G687" s="31"/>
    </row>
    <row r="688" spans="1:7" x14ac:dyDescent="0.3">
      <c r="A688" s="9" t="s">
        <v>996</v>
      </c>
      <c r="B688" s="9" t="s">
        <v>17</v>
      </c>
      <c r="C688" s="9" t="s">
        <v>70</v>
      </c>
      <c r="D688" s="17" t="s">
        <v>997</v>
      </c>
      <c r="E688" s="25">
        <v>22</v>
      </c>
      <c r="F688" s="25">
        <v>8.6300000000000008</v>
      </c>
      <c r="G688" s="32">
        <f>ROUND(E688*F688,2)</f>
        <v>189.86</v>
      </c>
    </row>
    <row r="689" spans="1:7" ht="43.2" x14ac:dyDescent="0.3">
      <c r="A689" s="8"/>
      <c r="B689" s="8"/>
      <c r="C689" s="8"/>
      <c r="D689" s="16" t="s">
        <v>998</v>
      </c>
      <c r="E689" s="25"/>
      <c r="F689" s="25"/>
      <c r="G689" s="31"/>
    </row>
    <row r="690" spans="1:7" x14ac:dyDescent="0.3">
      <c r="A690" s="9" t="s">
        <v>999</v>
      </c>
      <c r="B690" s="9" t="s">
        <v>17</v>
      </c>
      <c r="C690" s="9" t="s">
        <v>70</v>
      </c>
      <c r="D690" s="17" t="s">
        <v>1000</v>
      </c>
      <c r="E690" s="25">
        <v>35</v>
      </c>
      <c r="F690" s="25">
        <v>8.6300000000000008</v>
      </c>
      <c r="G690" s="32">
        <f>ROUND(E690*F690,2)</f>
        <v>302.05</v>
      </c>
    </row>
    <row r="691" spans="1:7" ht="54" x14ac:dyDescent="0.3">
      <c r="A691" s="8"/>
      <c r="B691" s="8"/>
      <c r="C691" s="8"/>
      <c r="D691" s="16" t="s">
        <v>1001</v>
      </c>
      <c r="E691" s="25"/>
      <c r="F691" s="25"/>
      <c r="G691" s="31"/>
    </row>
    <row r="692" spans="1:7" x14ac:dyDescent="0.3">
      <c r="A692" s="9" t="s">
        <v>1002</v>
      </c>
      <c r="B692" s="9" t="s">
        <v>17</v>
      </c>
      <c r="C692" s="9" t="s">
        <v>70</v>
      </c>
      <c r="D692" s="17" t="s">
        <v>1003</v>
      </c>
      <c r="E692" s="25">
        <v>8</v>
      </c>
      <c r="F692" s="25">
        <v>80.14</v>
      </c>
      <c r="G692" s="32">
        <f>ROUND(E692*F692,2)</f>
        <v>641.12</v>
      </c>
    </row>
    <row r="693" spans="1:7" ht="64.8" x14ac:dyDescent="0.3">
      <c r="A693" s="8"/>
      <c r="B693" s="8"/>
      <c r="C693" s="8"/>
      <c r="D693" s="16" t="s">
        <v>1004</v>
      </c>
      <c r="E693" s="25"/>
      <c r="F693" s="25"/>
      <c r="G693" s="31"/>
    </row>
    <row r="694" spans="1:7" x14ac:dyDescent="0.3">
      <c r="A694" s="9" t="s">
        <v>1005</v>
      </c>
      <c r="B694" s="9" t="s">
        <v>17</v>
      </c>
      <c r="C694" s="9" t="s">
        <v>70</v>
      </c>
      <c r="D694" s="17" t="s">
        <v>1006</v>
      </c>
      <c r="E694" s="25">
        <v>8</v>
      </c>
      <c r="F694" s="25">
        <v>80.14</v>
      </c>
      <c r="G694" s="32">
        <f>ROUND(E694*F694,2)</f>
        <v>641.12</v>
      </c>
    </row>
    <row r="695" spans="1:7" ht="86.4" x14ac:dyDescent="0.3">
      <c r="A695" s="8"/>
      <c r="B695" s="8"/>
      <c r="C695" s="8"/>
      <c r="D695" s="16" t="s">
        <v>1007</v>
      </c>
      <c r="E695" s="25"/>
      <c r="F695" s="25"/>
      <c r="G695" s="31"/>
    </row>
    <row r="696" spans="1:7" x14ac:dyDescent="0.3">
      <c r="A696" s="9" t="s">
        <v>1008</v>
      </c>
      <c r="B696" s="9" t="s">
        <v>17</v>
      </c>
      <c r="C696" s="9" t="s">
        <v>70</v>
      </c>
      <c r="D696" s="17" t="s">
        <v>1009</v>
      </c>
      <c r="E696" s="25">
        <v>80</v>
      </c>
      <c r="F696" s="25">
        <v>61.65</v>
      </c>
      <c r="G696" s="32">
        <f>ROUND(E696*F696,2)</f>
        <v>4932</v>
      </c>
    </row>
    <row r="697" spans="1:7" ht="21.6" x14ac:dyDescent="0.3">
      <c r="A697" s="8"/>
      <c r="B697" s="8"/>
      <c r="C697" s="8"/>
      <c r="D697" s="16" t="s">
        <v>1010</v>
      </c>
      <c r="E697" s="25"/>
      <c r="F697" s="25"/>
      <c r="G697" s="31"/>
    </row>
    <row r="698" spans="1:7" x14ac:dyDescent="0.3">
      <c r="A698" s="8"/>
      <c r="B698" s="8"/>
      <c r="C698" s="8"/>
      <c r="D698" s="18" t="s">
        <v>1011</v>
      </c>
      <c r="E698" s="25">
        <v>1</v>
      </c>
      <c r="F698" s="24">
        <f>G660+G662+G664+G666+G668+G670+G672+G674+G676+G678+G680+G682+G684+G686+G688+G690+G692+G694+G696</f>
        <v>34585.03</v>
      </c>
      <c r="G698" s="30">
        <f>ROUND(F698*E698,2)</f>
        <v>34585.03</v>
      </c>
    </row>
    <row r="699" spans="1:7" ht="1.05" customHeight="1" x14ac:dyDescent="0.3">
      <c r="A699" s="10"/>
      <c r="B699" s="10"/>
      <c r="C699" s="10"/>
      <c r="D699" s="19"/>
      <c r="E699" s="26"/>
      <c r="F699" s="26"/>
      <c r="G699" s="33"/>
    </row>
    <row r="700" spans="1:7" x14ac:dyDescent="0.3">
      <c r="A700" s="6" t="s">
        <v>1012</v>
      </c>
      <c r="B700" s="6" t="s">
        <v>11</v>
      </c>
      <c r="C700" s="6" t="s">
        <v>0</v>
      </c>
      <c r="D700" s="14" t="s">
        <v>1013</v>
      </c>
      <c r="E700" s="24">
        <f>E703</f>
        <v>1</v>
      </c>
      <c r="F700" s="24">
        <f>F703</f>
        <v>12330</v>
      </c>
      <c r="G700" s="30">
        <f>G703</f>
        <v>12330</v>
      </c>
    </row>
    <row r="701" spans="1:7" x14ac:dyDescent="0.3">
      <c r="A701" s="9" t="s">
        <v>1014</v>
      </c>
      <c r="B701" s="9" t="s">
        <v>17</v>
      </c>
      <c r="C701" s="9" t="s">
        <v>70</v>
      </c>
      <c r="D701" s="17" t="s">
        <v>1015</v>
      </c>
      <c r="E701" s="25">
        <v>40</v>
      </c>
      <c r="F701" s="25">
        <v>308.25</v>
      </c>
      <c r="G701" s="32">
        <f>ROUND(E701*F701,2)</f>
        <v>12330</v>
      </c>
    </row>
    <row r="702" spans="1:7" ht="75.599999999999994" x14ac:dyDescent="0.3">
      <c r="A702" s="8"/>
      <c r="B702" s="8"/>
      <c r="C702" s="8"/>
      <c r="D702" s="16" t="s">
        <v>1016</v>
      </c>
      <c r="E702" s="25"/>
      <c r="F702" s="25"/>
      <c r="G702" s="31"/>
    </row>
    <row r="703" spans="1:7" x14ac:dyDescent="0.3">
      <c r="A703" s="8"/>
      <c r="B703" s="8"/>
      <c r="C703" s="8"/>
      <c r="D703" s="18" t="s">
        <v>1017</v>
      </c>
      <c r="E703" s="25">
        <v>1</v>
      </c>
      <c r="F703" s="24">
        <f>G701</f>
        <v>12330</v>
      </c>
      <c r="G703" s="30">
        <f>ROUND(F703*E703,2)</f>
        <v>12330</v>
      </c>
    </row>
    <row r="704" spans="1:7" ht="1.05" customHeight="1" x14ac:dyDescent="0.3">
      <c r="A704" s="10"/>
      <c r="B704" s="10"/>
      <c r="C704" s="10"/>
      <c r="D704" s="19"/>
      <c r="E704" s="26"/>
      <c r="F704" s="26"/>
      <c r="G704" s="33"/>
    </row>
    <row r="705" spans="1:7" x14ac:dyDescent="0.3">
      <c r="A705" s="6" t="s">
        <v>1018</v>
      </c>
      <c r="B705" s="6" t="s">
        <v>11</v>
      </c>
      <c r="C705" s="6" t="s">
        <v>0</v>
      </c>
      <c r="D705" s="14" t="s">
        <v>1019</v>
      </c>
      <c r="E705" s="24">
        <f>E708</f>
        <v>1</v>
      </c>
      <c r="F705" s="24">
        <f>F708</f>
        <v>4356.53</v>
      </c>
      <c r="G705" s="30">
        <f>G708</f>
        <v>4356.53</v>
      </c>
    </row>
    <row r="706" spans="1:7" x14ac:dyDescent="0.3">
      <c r="A706" s="9" t="s">
        <v>1020</v>
      </c>
      <c r="B706" s="9" t="s">
        <v>17</v>
      </c>
      <c r="C706" s="9" t="s">
        <v>165</v>
      </c>
      <c r="D706" s="17" t="s">
        <v>1021</v>
      </c>
      <c r="E706" s="25">
        <v>1</v>
      </c>
      <c r="F706" s="25">
        <v>4356.53</v>
      </c>
      <c r="G706" s="32">
        <f>ROUND(E706*F706,2)</f>
        <v>4356.53</v>
      </c>
    </row>
    <row r="707" spans="1:7" ht="64.8" x14ac:dyDescent="0.3">
      <c r="A707" s="8"/>
      <c r="B707" s="8"/>
      <c r="C707" s="8"/>
      <c r="D707" s="16" t="s">
        <v>1022</v>
      </c>
      <c r="E707" s="25"/>
      <c r="F707" s="25"/>
      <c r="G707" s="31"/>
    </row>
    <row r="708" spans="1:7" x14ac:dyDescent="0.3">
      <c r="A708" s="8"/>
      <c r="B708" s="8"/>
      <c r="C708" s="8"/>
      <c r="D708" s="18" t="s">
        <v>1023</v>
      </c>
      <c r="E708" s="25">
        <v>1</v>
      </c>
      <c r="F708" s="24">
        <f>G706</f>
        <v>4356.53</v>
      </c>
      <c r="G708" s="30">
        <f>ROUND(F708*E708,2)</f>
        <v>4356.53</v>
      </c>
    </row>
    <row r="709" spans="1:7" ht="1.05" customHeight="1" x14ac:dyDescent="0.3">
      <c r="A709" s="10"/>
      <c r="B709" s="10"/>
      <c r="C709" s="10"/>
      <c r="D709" s="19"/>
      <c r="E709" s="26"/>
      <c r="F709" s="26"/>
      <c r="G709" s="33"/>
    </row>
    <row r="710" spans="1:7" x14ac:dyDescent="0.3">
      <c r="A710" s="8"/>
      <c r="B710" s="8"/>
      <c r="C710" s="8"/>
      <c r="D710" s="18" t="s">
        <v>1024</v>
      </c>
      <c r="E710" s="25">
        <v>1</v>
      </c>
      <c r="F710" s="24">
        <f>G39+G54+G128+G161+G196+G222+G263+G296+G408+G559+G657+G698+G703+G708</f>
        <v>1094937.5899999999</v>
      </c>
      <c r="G710" s="30">
        <f>ROUND(F710*E710,2)</f>
        <v>1094937.5900000001</v>
      </c>
    </row>
    <row r="711" spans="1:7" x14ac:dyDescent="0.3">
      <c r="A711" s="8"/>
      <c r="B711" s="8"/>
      <c r="C711" s="8"/>
      <c r="D711" s="16"/>
      <c r="E711" s="25"/>
      <c r="F711" s="25"/>
      <c r="G711" s="31"/>
    </row>
  </sheetData>
  <mergeCells count="1">
    <mergeCell ref="F2:G2"/>
  </mergeCells>
  <dataValidations count="1">
    <dataValidation type="list" allowBlank="1" showInputMessage="1" showErrorMessage="1" sqref="B4:B711" xr:uid="{BEA40402-F35D-4A3A-8723-8C2F62F696C2}">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user01</cp:lastModifiedBy>
  <dcterms:created xsi:type="dcterms:W3CDTF">2025-10-30T10:43:10Z</dcterms:created>
  <dcterms:modified xsi:type="dcterms:W3CDTF">2025-10-30T10:59:42Z</dcterms:modified>
</cp:coreProperties>
</file>